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60" windowHeight="9996" activeTab="8"/>
  </bookViews>
  <sheets>
    <sheet name="вода" sheetId="1" r:id="rId1"/>
    <sheet name="сан.уборка" sheetId="2" r:id="rId2"/>
    <sheet name="ул.уборка" sheetId="3" r:id="rId3"/>
    <sheet name="утилизация ТБО" sheetId="4" r:id="rId4"/>
    <sheet name="цеховые" sheetId="5" r:id="rId5"/>
    <sheet name="общехоз" sheetId="6" r:id="rId6"/>
    <sheet name="прочие прямые" sheetId="7" r:id="rId7"/>
    <sheet name="прочие" sheetId="8" r:id="rId8"/>
    <sheet name="фин. рез." sheetId="9" r:id="rId9"/>
    <sheet name="Лист11" sheetId="10" r:id="rId10"/>
    <sheet name="Лист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<sst xmlns="http://schemas.openxmlformats.org/spreadsheetml/2006/main" count="459" uniqueCount="192">
  <si>
    <t>Факт за</t>
  </si>
  <si>
    <t>* цеховые расходы</t>
  </si>
  <si>
    <t>* материалы</t>
  </si>
  <si>
    <t>Всего расходов по эксплуатации</t>
  </si>
  <si>
    <t>ВСЕГО расходов по полной себестоимости</t>
  </si>
  <si>
    <t>Справочно: ЭОТ,руб.</t>
  </si>
  <si>
    <t>тариф для населения, руб.</t>
  </si>
  <si>
    <t>Всего доходов</t>
  </si>
  <si>
    <t>в том числе:</t>
  </si>
  <si>
    <t xml:space="preserve">2. Полная себестоимость </t>
  </si>
  <si>
    <t>2012 г.</t>
  </si>
  <si>
    <t>*кол-во потребл. Эл.эн. кВт/час.</t>
  </si>
  <si>
    <t>Экономист:</t>
  </si>
  <si>
    <t>2011 г.</t>
  </si>
  <si>
    <t xml:space="preserve">                                                       ОТПУЩЕННОЙ (ПОТРЕБЛЕННОЙ) ВОДЫ</t>
  </si>
  <si>
    <t>Поднято воды своими насосами</t>
  </si>
  <si>
    <t>Подано воды в сеть</t>
  </si>
  <si>
    <t>Реализовано воды всего</t>
  </si>
  <si>
    <t>* в том числе населению</t>
  </si>
  <si>
    <t>Потери воды</t>
  </si>
  <si>
    <t>* бюджетные организации</t>
  </si>
  <si>
    <t>* прочие потребители</t>
  </si>
  <si>
    <t>1. Расходы на подъем воды- всего:</t>
  </si>
  <si>
    <t>2. Расходы на транспортирование воды - всего</t>
  </si>
  <si>
    <t>4. Проведение аварийно-восстановительных работ</t>
  </si>
  <si>
    <t>От населения</t>
  </si>
  <si>
    <t>5. Прочие прямые расходы - всего</t>
  </si>
  <si>
    <t>6. Общеэксплуатационные расходы</t>
  </si>
  <si>
    <t>Себестоимость куб.м воды, руб.</t>
  </si>
  <si>
    <t>Директор ООО "Исток":</t>
  </si>
  <si>
    <t>Предприятие ( объединение ) _____________________________________________________</t>
  </si>
  <si>
    <t>Отрасль ( вид деятельности ) _____________________________________________________</t>
  </si>
  <si>
    <t xml:space="preserve">                                            ОТЧЕТНАЯ КАЛЬКУЛЯЦИЯ СЕБЕСТОИМОСТИ </t>
  </si>
  <si>
    <t>Наименование показателей</t>
  </si>
  <si>
    <t xml:space="preserve">        1. Натуральные показатели</t>
  </si>
  <si>
    <t>( тыс. м. куб.)</t>
  </si>
  <si>
    <t xml:space="preserve">* электроэнергия </t>
  </si>
  <si>
    <t xml:space="preserve">* амортизация </t>
  </si>
  <si>
    <t xml:space="preserve">* ремонт и техобслуживание </t>
  </si>
  <si>
    <t>в т.ч. капитальный ремонт</t>
  </si>
  <si>
    <t>* затраты на оплату труда</t>
  </si>
  <si>
    <t>* отчисления на социальные нужды</t>
  </si>
  <si>
    <t xml:space="preserve">                           Форма 6-общая</t>
  </si>
  <si>
    <t xml:space="preserve">                           Прочие виды деятельности</t>
  </si>
  <si>
    <t xml:space="preserve">                                            ОТЧЕТНАЯ КАЛЬКУЛЯЦИЯ по санитарной уборке города</t>
  </si>
  <si>
    <t xml:space="preserve">Код </t>
  </si>
  <si>
    <t>За</t>
  </si>
  <si>
    <t>Показатели</t>
  </si>
  <si>
    <t>стр.</t>
  </si>
  <si>
    <t>А</t>
  </si>
  <si>
    <t>Б</t>
  </si>
  <si>
    <t xml:space="preserve">1. Натуральные показатели </t>
  </si>
  <si>
    <t>2. Полная себестоимость услуг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</si>
  <si>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</si>
  <si>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</si>
  <si>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</si>
  <si>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</si>
  <si>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</si>
  <si>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техническое обслуживание</t>
  </si>
  <si>
    <t>В т.ч. капитальный ремонт</t>
  </si>
  <si>
    <t xml:space="preserve">Затраты на оплату труда </t>
  </si>
  <si>
    <t>Отчисления на социальные нужды</t>
  </si>
  <si>
    <t>Прочие прямые расходы - всего</t>
  </si>
  <si>
    <t>В том числе:</t>
  </si>
  <si>
    <t>Отчисления на страхование имущества</t>
  </si>
  <si>
    <t>Услуги прочих организаций</t>
  </si>
  <si>
    <t>Цеховые расходы</t>
  </si>
  <si>
    <t>Налог на вмененный доход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</si>
  <si>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</si>
  <si>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</si>
  <si>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</si>
  <si>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</si>
  <si>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</si>
  <si>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</si>
  <si>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Финансовый результат деятельности</t>
  </si>
  <si>
    <t>И.К. Кешубаев</t>
  </si>
  <si>
    <t>О.А. Драчкова</t>
  </si>
  <si>
    <t xml:space="preserve">                                            ОТЧЕТНАЯ КАЛЬКУЛЯЦИЯ по уличной уборке города</t>
  </si>
  <si>
    <t>Транспортный налог</t>
  </si>
  <si>
    <t>Объем принятых ТБО,куб.м</t>
  </si>
  <si>
    <t>от населения</t>
  </si>
  <si>
    <t xml:space="preserve"> от бюджетных потребителей</t>
  </si>
  <si>
    <t>от прочих потребителей</t>
  </si>
  <si>
    <t>* от населения</t>
  </si>
  <si>
    <t>* от бюджетных организаций</t>
  </si>
  <si>
    <t>* от прочих организаций</t>
  </si>
  <si>
    <t xml:space="preserve">                                            ОТЧЕТНАЯ КАЛЬКУЛЯЦИЯ по прочим расходам</t>
  </si>
  <si>
    <t xml:space="preserve">                                                                             ООО "Исток"</t>
  </si>
  <si>
    <t>Услуги банка</t>
  </si>
  <si>
    <t>Прочие расходы (Содержание УК)</t>
  </si>
  <si>
    <t>Пеня, гос.пошлина</t>
  </si>
  <si>
    <t xml:space="preserve"> </t>
  </si>
  <si>
    <t>Директор ООО"Исток":</t>
  </si>
  <si>
    <t>Вывезено ТБО,м3</t>
  </si>
  <si>
    <t>Вывезено ЖБО,м3</t>
  </si>
  <si>
    <t xml:space="preserve">За </t>
  </si>
  <si>
    <r>
      <t xml:space="preserve">Предприятие ( объединение ) </t>
    </r>
    <r>
      <rPr>
        <u val="single"/>
        <sz val="11"/>
        <rFont val="Times New Roman CE"/>
        <family val="0"/>
      </rPr>
      <t>Общество с ограниченной ответственностью "Исток"</t>
    </r>
  </si>
  <si>
    <t xml:space="preserve">                     Определение цеховых расходов</t>
  </si>
  <si>
    <t xml:space="preserve">       Определение цеховых расходов</t>
  </si>
  <si>
    <t xml:space="preserve">                                  ООО "ИСТОК"</t>
  </si>
  <si>
    <t xml:space="preserve">                    ООО "ИСТОК"</t>
  </si>
  <si>
    <t xml:space="preserve">                           за март 2008 год</t>
  </si>
  <si>
    <t>За соответ.</t>
  </si>
  <si>
    <t>Фактически</t>
  </si>
  <si>
    <t>№</t>
  </si>
  <si>
    <t>Статьи затрат</t>
  </si>
  <si>
    <t>период</t>
  </si>
  <si>
    <t>пр. года</t>
  </si>
  <si>
    <t>1.</t>
  </si>
  <si>
    <t>Затраты на оплату труда</t>
  </si>
  <si>
    <t>2.</t>
  </si>
  <si>
    <t>Отчисления на соц. нужды</t>
  </si>
  <si>
    <t>3.</t>
  </si>
  <si>
    <t>4.</t>
  </si>
  <si>
    <t>5.</t>
  </si>
  <si>
    <t>Прочие расходы</t>
  </si>
  <si>
    <t>а). Отопление</t>
  </si>
  <si>
    <t>б). Услуги транспорта</t>
  </si>
  <si>
    <t>в). Слесарные работы</t>
  </si>
  <si>
    <t>г).Страхование автотранспорта</t>
  </si>
  <si>
    <t>д). Услуги прочих организаций</t>
  </si>
  <si>
    <t>е). Установка оборудования</t>
  </si>
  <si>
    <t>ж). Аренда транспорта</t>
  </si>
  <si>
    <t>з). Ремонт оборудования</t>
  </si>
  <si>
    <t xml:space="preserve">Итого </t>
  </si>
  <si>
    <t>Расшифровка общеэксплуатационных расходов</t>
  </si>
  <si>
    <t>период пр.года</t>
  </si>
  <si>
    <t>п/п</t>
  </si>
  <si>
    <t>Заработная плата</t>
  </si>
  <si>
    <t>Налоги на заработную плату</t>
  </si>
  <si>
    <t>а). Тип. услуги</t>
  </si>
  <si>
    <t>б). Услуги "Вятка ЭКО"</t>
  </si>
  <si>
    <t>в). Услуги связи (интернет)</t>
  </si>
  <si>
    <t xml:space="preserve">г). Прочие услуги </t>
  </si>
  <si>
    <t>д) Автоуслуги</t>
  </si>
  <si>
    <t xml:space="preserve">е) Квал. подготовка кадров </t>
  </si>
  <si>
    <t>ж). Обслуживание ЭВМ</t>
  </si>
  <si>
    <t>к). Обслуживание программы</t>
  </si>
  <si>
    <t>л). Услуги почты</t>
  </si>
  <si>
    <t>м). Прочие услуги</t>
  </si>
  <si>
    <t>6.</t>
  </si>
  <si>
    <t>7.</t>
  </si>
  <si>
    <t>Аренда имущества с НДС</t>
  </si>
  <si>
    <t>ИТОГО:</t>
  </si>
  <si>
    <t xml:space="preserve">                      О.А. Драчкова</t>
  </si>
  <si>
    <t>Расшифровка прочих прямых расходов</t>
  </si>
  <si>
    <t>За соответсв.</t>
  </si>
  <si>
    <t>Услуги транспорта</t>
  </si>
  <si>
    <t>Водный налог</t>
  </si>
  <si>
    <t>Проведение хим., бак. анализа воды</t>
  </si>
  <si>
    <t xml:space="preserve">Услуги прочих организаций </t>
  </si>
  <si>
    <t>Итого расходов:</t>
  </si>
  <si>
    <t>Виды деятельности</t>
  </si>
  <si>
    <t>Всего</t>
  </si>
  <si>
    <t>Вода</t>
  </si>
  <si>
    <t>Сан. уборка</t>
  </si>
  <si>
    <t>Ул. уборка</t>
  </si>
  <si>
    <t>Утилизация</t>
  </si>
  <si>
    <t>Прочие</t>
  </si>
  <si>
    <t>ТБО</t>
  </si>
  <si>
    <t>Оказано услуг</t>
  </si>
  <si>
    <t>Себестоимость</t>
  </si>
  <si>
    <t>Финансовый результат</t>
  </si>
  <si>
    <t>Прочие доходы</t>
  </si>
  <si>
    <t>Прибыль ( Убыток )</t>
  </si>
  <si>
    <t>до налогообложения</t>
  </si>
  <si>
    <t>Директор :</t>
  </si>
  <si>
    <t>Налог на загрязнение ОС</t>
  </si>
  <si>
    <t>т.руб.</t>
  </si>
  <si>
    <t xml:space="preserve">                           Расшифровка финансовых результатов за 1 квартал 2013 года ООО "Исток"</t>
  </si>
  <si>
    <t xml:space="preserve">                                                        за 1 квартал 2013 года</t>
  </si>
  <si>
    <t>1 квартал</t>
  </si>
  <si>
    <t>2013 г.</t>
  </si>
  <si>
    <t xml:space="preserve">                                                                            за  1 квартал  2013 года</t>
  </si>
  <si>
    <t>Замена молочных продуктов денежной компенс.</t>
  </si>
  <si>
    <t xml:space="preserve">                                                       за  1 квартал 2013 года</t>
  </si>
  <si>
    <t xml:space="preserve">                                            ОТЧЕТНАЯ КАЛЬКУЛЯЦИЯ по утилизации (захоронению) ТБО</t>
  </si>
  <si>
    <t xml:space="preserve">                                                                за  1 квартал 2013 года</t>
  </si>
  <si>
    <t xml:space="preserve">                  за 1 квартал  2013 год</t>
  </si>
  <si>
    <t>за 1 квартал</t>
  </si>
  <si>
    <t>2013 г</t>
  </si>
  <si>
    <t>2013 года</t>
  </si>
  <si>
    <t>за 1 кв. 2012 г.</t>
  </si>
  <si>
    <t xml:space="preserve">        ООО "ИСТОК" за 1 квартал 2013 г.</t>
  </si>
  <si>
    <t>за 1 кв. 2013 г.</t>
  </si>
  <si>
    <t>1 кв. 2012 г.</t>
  </si>
  <si>
    <t xml:space="preserve">                                      за  1 квартал  2013 года</t>
  </si>
  <si>
    <t xml:space="preserve">                                      за 1 квартал 2013 г.</t>
  </si>
  <si>
    <t>руб.</t>
  </si>
  <si>
    <t>1 кв. 2013 г.</t>
  </si>
  <si>
    <t xml:space="preserve">                                                                     за  1 квартал  2012  года</t>
  </si>
  <si>
    <t>Списание задолженности прошлых лет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</si>
</sst>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36"/>
      <name val="Arial Cyr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1"/>
      <name val="Times New Roman CE"/>
      <family val="1"/>
    </font>
    <font>
      <sz val="11"/>
      <name val="Times New Roman"/>
      <family val="1"/>
    </font>
    <font>
      <u val="single"/>
      <sz val="11"/>
      <name val="Times New Roman CE"/>
      <family val="0"/>
    </font>
    <font>
      <sz val="8"/>
      <name val="Arial Cyr"/>
      <family val="0"/>
    </font>
    <font>
      <b/>
      <i/>
      <sz val="11"/>
      <name val="Times New Roman CE"/>
      <family val="0"/>
    </font>
    <font>
      <sz val="11"/>
      <name val="Times New Roman CYR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1" applyBorder="0">
      <alignment horizontal="center" vertical="center" wrapText="1"/>
      <protection/>
    </xf>
    <xf numFmtId="4" fontId="4" fillId="2" borderId="2" applyBorder="0">
      <alignment horizontal="right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3" borderId="3" applyBorder="0">
      <alignment horizontal="right"/>
      <protection/>
    </xf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2" fontId="8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2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4" fontId="9" fillId="0" borderId="2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/>
    </xf>
    <xf numFmtId="4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4" fontId="9" fillId="0" borderId="2" xfId="0" applyNumberFormat="1" applyFont="1" applyFill="1" applyBorder="1" applyAlignment="1">
      <alignment/>
    </xf>
    <xf numFmtId="2" fontId="9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2" fontId="12" fillId="0" borderId="2" xfId="0" applyNumberFormat="1" applyFont="1" applyBorder="1" applyAlignment="1">
      <alignment/>
    </xf>
    <xf numFmtId="0" fontId="17" fillId="0" borderId="2" xfId="21" applyFont="1" applyBorder="1" applyProtection="1">
      <alignment/>
      <protection locked="0"/>
    </xf>
    <xf numFmtId="166" fontId="9" fillId="0" borderId="2" xfId="0" applyNumberFormat="1" applyFont="1" applyBorder="1" applyAlignment="1">
      <alignment/>
    </xf>
    <xf numFmtId="166" fontId="12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/>
    </xf>
    <xf numFmtId="2" fontId="8" fillId="2" borderId="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43" fontId="20" fillId="0" borderId="2" xfId="24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43" fontId="20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23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/>
    </xf>
    <xf numFmtId="166" fontId="24" fillId="0" borderId="2" xfId="0" applyNumberFormat="1" applyFont="1" applyFill="1" applyBorder="1" applyAlignment="1">
      <alignment/>
    </xf>
    <xf numFmtId="166" fontId="24" fillId="0" borderId="2" xfId="0" applyNumberFormat="1" applyFont="1" applyBorder="1" applyAlignment="1">
      <alignment/>
    </xf>
    <xf numFmtId="0" fontId="24" fillId="0" borderId="2" xfId="0" applyFont="1" applyBorder="1" applyAlignment="1">
      <alignment/>
    </xf>
    <xf numFmtId="166" fontId="24" fillId="0" borderId="5" xfId="0" applyNumberFormat="1" applyFont="1" applyBorder="1" applyAlignment="1">
      <alignment/>
    </xf>
    <xf numFmtId="166" fontId="24" fillId="2" borderId="8" xfId="0" applyNumberFormat="1" applyFont="1" applyFill="1" applyBorder="1" applyAlignment="1">
      <alignment/>
    </xf>
    <xf numFmtId="166" fontId="24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166" fontId="24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8" fillId="0" borderId="2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4" fontId="6" fillId="4" borderId="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4" fontId="6" fillId="4" borderId="2" xfId="24" applyNumberFormat="1" applyFont="1" applyFill="1" applyBorder="1" applyAlignment="1">
      <alignment horizontal="right"/>
    </xf>
    <xf numFmtId="2" fontId="6" fillId="4" borderId="2" xfId="24" applyNumberFormat="1" applyFont="1" applyFill="1" applyBorder="1" applyAlignment="1">
      <alignment horizontal="right"/>
    </xf>
    <xf numFmtId="4" fontId="6" fillId="4" borderId="2" xfId="0" applyNumberFormat="1" applyFont="1" applyFill="1" applyBorder="1" applyAlignment="1">
      <alignment/>
    </xf>
    <xf numFmtId="2" fontId="6" fillId="4" borderId="2" xfId="0" applyNumberFormat="1" applyFont="1" applyFill="1" applyBorder="1" applyAlignment="1">
      <alignment/>
    </xf>
    <xf numFmtId="0" fontId="11" fillId="0" borderId="8" xfId="0" applyFont="1" applyBorder="1" applyAlignment="1">
      <alignment/>
    </xf>
    <xf numFmtId="43" fontId="11" fillId="0" borderId="2" xfId="24" applyNumberFormat="1" applyFont="1" applyBorder="1" applyAlignment="1">
      <alignment horizontal="center"/>
    </xf>
    <xf numFmtId="0" fontId="11" fillId="0" borderId="5" xfId="0" applyFont="1" applyBorder="1" applyAlignment="1">
      <alignment/>
    </xf>
  </cellXfs>
  <cellStyles count="13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Значение" xfId="20"/>
    <cellStyle name="Обычный_Орловский" xfId="21"/>
    <cellStyle name="Followed Hyperlink" xfId="22"/>
    <cellStyle name="Percent" xfId="23"/>
    <cellStyle name="Comma" xfId="24"/>
    <cellStyle name="Comma [0]" xfId="25"/>
    <cellStyle name="ФормулаВБ_Мониторинг инвестиций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2;&#1083;&#1072;&#1076;&#1085;&#1099;&#1077;%20&#1088;&#1072;&#1089;&#1093;&#1086;&#1076;&#109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2;&#1083;&#1072;&#1076;&#1085;&#1099;&#1077;%20&#1088;&#1072;&#1089;&#1093;&#1086;&#1076;&#1099;\&#1062;&#1077;&#1093;&#1086;&#1074;&#1099;&#1077;%20&#1088;&#1072;&#1089;&#1093;&#1086;&#1076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2;&#1083;&#1072;&#1076;&#1085;&#1099;&#1077;%20&#1088;&#1072;&#1089;&#1093;&#1086;&#1076;&#1099;\&#1086;&#1073;&#1097;&#1077;&#1093;&#1086;&#1079;&#1103;&#1081;&#1089;&#1090;&#1074;&#1077;&#1085;&#1085;&#1099;&#107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5;&#1080;&#1077;%20&#1087;&#1088;&#1103;&#1084;&#1099;&#1077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5;&#1080;&#1077;%20&#1087;&#1088;&#1103;&#1084;&#1099;&#1077;%20&#1088;&#1072;&#1089;&#1093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85;&#1099;&#1077;%20&#1082;&#1072;&#1083;&#1100;&#1082;&#1091;&#1083;&#1103;&#1094;&#108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0;&#1085;&#1072;&#1085;&#1089;&#1086;&#1074;&#1099;&#1077;%20&#1088;&#1077;&#1079;&#1091;&#1083;&#1100;&#1090;&#1072;&#1090;&#109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85;&#1099;&#1077;%20&#1082;&#1072;&#1083;&#1100;&#1082;&#1091;&#1083;&#1103;&#1094;&#1080;&#1080;\&#1054;&#1090;&#1095;&#1077;&#1090;&#1085;&#1072;&#1103;-&#1074;&#1086;&#1076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85;&#1099;&#1077;%20&#1082;&#1072;&#1083;&#1100;&#1082;&#1091;&#1083;&#1103;&#1094;&#1080;&#1080;\&#1054;&#1090;&#1095;&#1077;&#1090;&#1085;&#1072;&#1103;-&#1074;&#1099;&#1074;&#1086;&#1079;%20&#1084;&#1091;&#1089;&#1086;&#1088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85;&#1099;&#1077;%20&#1082;&#1072;&#1083;&#1100;&#1082;&#1091;&#1083;&#1103;&#1094;&#1080;&#1080;\&#1059;&#1083;&#1080;&#1095;&#1085;&#1072;&#1103;%20&#1091;&#1073;&#1086;&#1088;&#1082;&#1072;-&#1076;&#1086;&#1088;&#1086;&#1075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85;&#1099;&#1077;%20&#1082;&#1072;&#1083;&#1100;&#1082;&#1091;&#1083;&#1103;&#1094;&#1080;&#1080;\&#1054;&#1090;&#1095;&#1077;&#1090;&#1085;&#1072;&#1103;-&#1059;&#1090;&#1080;&#1083;&#1080;&#1079;&#1072;&#1094;&#1080;&#11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85;&#1099;&#1077;%20&#1082;&#1072;&#1083;&#1100;&#1082;&#1091;&#1083;&#1103;&#1094;&#1080;&#1080;\&#1055;&#1088;&#1086;&#1095;&#1080;&#1077;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хоз-январь"/>
      <sheetName val="общехоз.-февраль"/>
      <sheetName val="общехоз.-март"/>
      <sheetName val="общехоз.-1 квартал"/>
      <sheetName val="общехоз-апрель"/>
      <sheetName val="общехоз-май"/>
      <sheetName val="общехоз-июнь"/>
      <sheetName val="общехоз.-2 квартал"/>
      <sheetName val="общехоз-1 полугодие"/>
      <sheetName val="общехоз-июль"/>
      <sheetName val="общехоз-август"/>
      <sheetName val="общехоз-сентябрь"/>
      <sheetName val="общехоз.-3 квартал"/>
      <sheetName val="общехоз-9 мес."/>
      <sheetName val="общехоз.-октябрь"/>
      <sheetName val="общехоз.-ноябрь"/>
      <sheetName val="общехоз-декабрь"/>
      <sheetName val="общехоз-4 квартал"/>
      <sheetName val="общехоз-год"/>
      <sheetName val="цеховые-январь"/>
      <sheetName val="цеховые-февраль"/>
      <sheetName val="цеховые-март"/>
      <sheetName val="цеховые-1 квартал"/>
      <sheetName val="цеховые-апрель"/>
      <sheetName val="цеховые-май"/>
      <sheetName val="цеховые-июнь"/>
      <sheetName val="цеховые-2 квартал"/>
      <sheetName val="цеховые-1 полугодие"/>
      <sheetName val="цеховые - июль"/>
      <sheetName val="цеховые - август"/>
      <sheetName val="цеховые-сентябрь"/>
      <sheetName val="цеховые 3 квартал"/>
      <sheetName val="цеховые-9 месяцев"/>
      <sheetName val="цеховые-октябрь"/>
      <sheetName val="цеховые-ноябрь"/>
      <sheetName val="цеховые-декабрь"/>
      <sheetName val="цеховые - 4 квартал"/>
      <sheetName val="цеховые-год"/>
      <sheetName val="распределение цех. на воду"/>
      <sheetName val="распределение 25 и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1"/>
    </sheetNames>
    <sheetDataSet>
      <sheetData sheetId="0">
        <row r="11">
          <cell r="C11">
            <v>61315.270000000004</v>
          </cell>
        </row>
        <row r="13">
          <cell r="C13">
            <v>18225.44</v>
          </cell>
        </row>
        <row r="17">
          <cell r="C17">
            <v>10884.6</v>
          </cell>
        </row>
        <row r="20">
          <cell r="C20">
            <v>118290.36</v>
          </cell>
        </row>
        <row r="21">
          <cell r="C21">
            <v>990</v>
          </cell>
        </row>
        <row r="22">
          <cell r="C22">
            <v>400</v>
          </cell>
        </row>
        <row r="24">
          <cell r="C24">
            <v>7653</v>
          </cell>
        </row>
      </sheetData>
      <sheetData sheetId="1">
        <row r="11">
          <cell r="C11">
            <v>62469.75000000001</v>
          </cell>
        </row>
        <row r="13">
          <cell r="C13">
            <v>18800.56</v>
          </cell>
        </row>
        <row r="17">
          <cell r="C17">
            <v>11723.82</v>
          </cell>
        </row>
        <row r="20">
          <cell r="C20">
            <v>129552.73</v>
          </cell>
        </row>
        <row r="23">
          <cell r="C23">
            <v>3743.42</v>
          </cell>
        </row>
        <row r="24">
          <cell r="C24">
            <v>4451</v>
          </cell>
        </row>
        <row r="27">
          <cell r="C27">
            <v>11535</v>
          </cell>
        </row>
      </sheetData>
      <sheetData sheetId="2">
        <row r="11">
          <cell r="C11">
            <v>64457.86</v>
          </cell>
        </row>
        <row r="13">
          <cell r="C13">
            <v>19368.22</v>
          </cell>
        </row>
        <row r="17">
          <cell r="C17">
            <v>12985.19</v>
          </cell>
        </row>
        <row r="20">
          <cell r="C20">
            <v>79594.87</v>
          </cell>
        </row>
        <row r="22">
          <cell r="C22">
            <v>900</v>
          </cell>
        </row>
        <row r="23">
          <cell r="C23">
            <v>929.48</v>
          </cell>
        </row>
        <row r="24">
          <cell r="C24">
            <v>250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1"/>
    </sheetNames>
    <sheetDataSet>
      <sheetData sheetId="0">
        <row r="8">
          <cell r="C8">
            <v>165147.42</v>
          </cell>
        </row>
        <row r="10">
          <cell r="C10">
            <v>49069.72</v>
          </cell>
        </row>
        <row r="12">
          <cell r="C12">
            <v>6629.1</v>
          </cell>
        </row>
        <row r="16">
          <cell r="C16">
            <v>400</v>
          </cell>
        </row>
        <row r="17">
          <cell r="C17">
            <v>3156.89</v>
          </cell>
        </row>
        <row r="19">
          <cell r="C19">
            <v>4000</v>
          </cell>
        </row>
        <row r="21">
          <cell r="C21">
            <v>1900</v>
          </cell>
        </row>
        <row r="22">
          <cell r="C22">
            <v>1600</v>
          </cell>
        </row>
        <row r="23">
          <cell r="C23">
            <v>1512.04</v>
          </cell>
        </row>
        <row r="24">
          <cell r="C24">
            <v>2590</v>
          </cell>
        </row>
        <row r="29">
          <cell r="C29">
            <v>236005.17</v>
          </cell>
        </row>
      </sheetData>
      <sheetData sheetId="1">
        <row r="8">
          <cell r="C8">
            <v>173590.1</v>
          </cell>
        </row>
        <row r="10">
          <cell r="C10">
            <v>52100.62</v>
          </cell>
        </row>
        <row r="12">
          <cell r="C12">
            <v>1575</v>
          </cell>
        </row>
        <row r="16">
          <cell r="C16">
            <v>400</v>
          </cell>
        </row>
        <row r="17">
          <cell r="C17">
            <v>4557.280000000001</v>
          </cell>
        </row>
        <row r="19">
          <cell r="C19">
            <v>4000</v>
          </cell>
        </row>
        <row r="20">
          <cell r="C20">
            <v>2688</v>
          </cell>
        </row>
        <row r="21">
          <cell r="C21">
            <v>1900</v>
          </cell>
        </row>
        <row r="23">
          <cell r="C23">
            <v>7877</v>
          </cell>
        </row>
        <row r="24">
          <cell r="C24">
            <v>950</v>
          </cell>
        </row>
        <row r="29">
          <cell r="C29">
            <v>249638</v>
          </cell>
        </row>
      </sheetData>
      <sheetData sheetId="2">
        <row r="8">
          <cell r="C8">
            <v>158154.02</v>
          </cell>
        </row>
        <row r="10">
          <cell r="C10">
            <v>47521.93</v>
          </cell>
        </row>
        <row r="12">
          <cell r="C12">
            <v>9926.5</v>
          </cell>
        </row>
        <row r="17">
          <cell r="C17">
            <v>3889.65</v>
          </cell>
        </row>
        <row r="19">
          <cell r="C19">
            <v>4000</v>
          </cell>
        </row>
        <row r="20">
          <cell r="C20">
            <v>500</v>
          </cell>
        </row>
        <row r="21">
          <cell r="C21">
            <v>1900</v>
          </cell>
        </row>
        <row r="23">
          <cell r="C23">
            <v>5932.15</v>
          </cell>
        </row>
        <row r="24">
          <cell r="C24">
            <v>2040</v>
          </cell>
        </row>
        <row r="29">
          <cell r="C29">
            <v>233864.24999999997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6"/>
      <sheetName val="Лист7"/>
      <sheetName val="Лист8"/>
      <sheetName val="Лист9"/>
      <sheetName val="Лист1"/>
    </sheetNames>
    <sheetDataSet>
      <sheetData sheetId="0">
        <row r="15">
          <cell r="C15">
            <v>38699.31999999999</v>
          </cell>
        </row>
        <row r="20">
          <cell r="C20">
            <v>38699.31999999999</v>
          </cell>
        </row>
      </sheetData>
      <sheetData sheetId="1">
        <row r="17">
          <cell r="C17">
            <v>7378.12</v>
          </cell>
        </row>
        <row r="20">
          <cell r="C20">
            <v>7378.12</v>
          </cell>
        </row>
      </sheetData>
      <sheetData sheetId="2">
        <row r="13">
          <cell r="C13">
            <v>63602.39</v>
          </cell>
        </row>
        <row r="17">
          <cell r="C17">
            <v>7378.12</v>
          </cell>
        </row>
        <row r="20">
          <cell r="C20">
            <v>70980.51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год"/>
      <sheetName val="Лист12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да-январь"/>
      <sheetName val="вода-февраль"/>
      <sheetName val="вода-март"/>
      <sheetName val="1 квартал-вода"/>
      <sheetName val="вода-апрель"/>
      <sheetName val="вода-май"/>
      <sheetName val="вода-июнь"/>
      <sheetName val="2 квартал"/>
      <sheetName val="1 полугодие-вода"/>
      <sheetName val="вода-июль"/>
      <sheetName val="вода-август"/>
      <sheetName val="вода-сентябрь"/>
      <sheetName val="вода-3 квартал"/>
      <sheetName val="вода-9 месяцев"/>
      <sheetName val="вода-октябрь"/>
      <sheetName val="вода-ноябрь"/>
      <sheetName val="вода-декабрь"/>
      <sheetName val="вода-4 квартал"/>
      <sheetName val="вода-год"/>
      <sheetName val="сан.уборка-январь"/>
      <sheetName val="сан.уборка-февраль"/>
      <sheetName val="сан.уборка-март"/>
      <sheetName val="1 квартал-сан.уборка"/>
      <sheetName val="сан.уборка-апрель"/>
      <sheetName val="сан.уборка-май"/>
      <sheetName val="сан.уборка-июнь"/>
      <sheetName val="сан.уборка-1 полугодие"/>
      <sheetName val="сан. уборка-июль"/>
      <sheetName val="сан.уборка-август"/>
      <sheetName val="сан. уборка-сентябрь"/>
      <sheetName val="сан. уборка-9 месяцев"/>
      <sheetName val="сан.уборка-октябрь"/>
      <sheetName val="сан.уборка-ноябрь"/>
      <sheetName val="сан. уборка-декабрь"/>
      <sheetName val="сан. уборка-год"/>
      <sheetName val="ул.уборка-январь"/>
      <sheetName val="ул.уборка-февраль"/>
      <sheetName val="ул.уборка-март"/>
      <sheetName val="1 квартал-ул.уборка"/>
      <sheetName val="ул.уборка-апрель"/>
      <sheetName val="ул.уборка-май"/>
      <sheetName val="ул.уборка-июнь"/>
      <sheetName val="ул.уборка-1 полугодие"/>
      <sheetName val="ул.уборка-июль"/>
      <sheetName val="ул. уборка-август"/>
      <sheetName val="ул. уборка-сентябрь"/>
      <sheetName val="ул. уборка-9 месяцев"/>
      <sheetName val="ул.уборка-октябрь"/>
      <sheetName val="ул.уборка-ноябрь"/>
      <sheetName val="ул. уборка-декабрь"/>
      <sheetName val="ул.уборка-год"/>
      <sheetName val="утилизация-январь"/>
      <sheetName val="утилизация-февраль"/>
      <sheetName val="утилизация-март"/>
      <sheetName val="1 квартал-утилизация"/>
      <sheetName val="утилизация-апрель"/>
      <sheetName val="утилизация-май"/>
      <sheetName val="утилизация-июнь"/>
      <sheetName val="утилизация-1 полуг"/>
      <sheetName val="утилизация-июль"/>
      <sheetName val="утилизация-август"/>
      <sheetName val="утилизация-сентябрь"/>
      <sheetName val="утилизация-9 месяцев"/>
      <sheetName val="утилизация-октябрь"/>
      <sheetName val="утилизация-ноябрь"/>
      <sheetName val="утилизация-декабрь"/>
      <sheetName val="утилизация-год"/>
      <sheetName val="прочие-январь"/>
      <sheetName val="прочие-февраль"/>
      <sheetName val="прочие-март"/>
      <sheetName val="1 квартал-прочие"/>
      <sheetName val="прочие-апрель"/>
      <sheetName val="прочие-май"/>
      <sheetName val="прочие-июнь"/>
      <sheetName val="1 полугодие"/>
      <sheetName val="прочие-июль"/>
      <sheetName val="прочие-август"/>
      <sheetName val="прочие-сентябрь"/>
      <sheetName val="прочие-9 месяцев1"/>
      <sheetName val="прочие-октябрь"/>
      <sheetName val="прочие-ноябрь"/>
      <sheetName val="прочие-декабрь"/>
      <sheetName val="прочие-го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3"/>
      <sheetName val="Февраль"/>
      <sheetName val="Март"/>
      <sheetName val="1 квартал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вода"/>
      <sheetName val="февраль-вода"/>
      <sheetName val="март-вода"/>
      <sheetName val="1 квартал-вода"/>
      <sheetName val="Лист6"/>
      <sheetName val="Лист7"/>
      <sheetName val="Лист1"/>
    </sheetNames>
    <sheetDataSet>
      <sheetData sheetId="3">
        <row r="105">
          <cell r="C105">
            <v>2704.2</v>
          </cell>
        </row>
        <row r="109">
          <cell r="C109">
            <v>2213.8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ывоз мусора-январь"/>
      <sheetName val="вывоз мусора-февраль"/>
      <sheetName val="вывоз мусора-март"/>
      <sheetName val="1 квартал"/>
      <sheetName val="Лист6"/>
      <sheetName val="Лист1"/>
    </sheetNames>
    <sheetDataSet>
      <sheetData sheetId="3">
        <row r="46">
          <cell r="D46">
            <v>568.8</v>
          </cell>
        </row>
        <row r="48">
          <cell r="D48">
            <v>416.8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6"/>
      <sheetName val="Лист7"/>
      <sheetName val="Лист1"/>
    </sheetNames>
    <sheetDataSet>
      <sheetData sheetId="3">
        <row r="40">
          <cell r="D40">
            <v>945.5999999999999</v>
          </cell>
        </row>
        <row r="42">
          <cell r="D42">
            <v>1475.5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6"/>
      <sheetName val="Лист7"/>
      <sheetName val="Лист1"/>
    </sheetNames>
    <sheetDataSet>
      <sheetData sheetId="3">
        <row r="41">
          <cell r="D41">
            <v>427.99999999999994</v>
          </cell>
        </row>
        <row r="43">
          <cell r="D43">
            <v>407.2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6"/>
      <sheetName val="Лист1"/>
    </sheetNames>
    <sheetDataSet>
      <sheetData sheetId="3">
        <row r="43">
          <cell r="D43">
            <v>872.5</v>
          </cell>
        </row>
        <row r="45">
          <cell r="D45">
            <v>141.5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5">
      <selection activeCell="C45" sqref="C45"/>
    </sheetView>
  </sheetViews>
  <sheetFormatPr defaultColWidth="9.00390625" defaultRowHeight="12.75"/>
  <cols>
    <col min="1" max="1" width="46.75390625" style="0" customWidth="1"/>
    <col min="2" max="2" width="11.625" style="0" customWidth="1"/>
    <col min="3" max="3" width="15.375" style="0" customWidth="1"/>
  </cols>
  <sheetData>
    <row r="1" spans="1:3" ht="12.75">
      <c r="A1" s="1" t="s">
        <v>30</v>
      </c>
      <c r="B1" s="1"/>
      <c r="C1" s="1"/>
    </row>
    <row r="3" spans="1:3" ht="12.75">
      <c r="A3" s="1" t="s">
        <v>31</v>
      </c>
      <c r="B3" s="1"/>
      <c r="C3" s="1"/>
    </row>
    <row r="6" spans="1:3" ht="12.75">
      <c r="A6" s="1" t="s">
        <v>32</v>
      </c>
      <c r="B6" s="1"/>
      <c r="C6" s="1"/>
    </row>
    <row r="7" spans="1:3" ht="12.75">
      <c r="A7" s="1" t="s">
        <v>14</v>
      </c>
      <c r="B7" s="1"/>
      <c r="C7" s="1"/>
    </row>
    <row r="8" spans="1:3" ht="15">
      <c r="A8" s="2" t="s">
        <v>170</v>
      </c>
      <c r="B8" s="2"/>
      <c r="C8" s="1"/>
    </row>
    <row r="10" spans="1:3" ht="12.75">
      <c r="A10" s="3" t="s">
        <v>33</v>
      </c>
      <c r="B10" s="3" t="s">
        <v>0</v>
      </c>
      <c r="C10" s="4" t="s">
        <v>0</v>
      </c>
    </row>
    <row r="11" spans="1:3" ht="12.75">
      <c r="A11" s="5"/>
      <c r="B11" s="5" t="s">
        <v>171</v>
      </c>
      <c r="C11" s="72" t="s">
        <v>171</v>
      </c>
    </row>
    <row r="12" spans="1:3" ht="12.75">
      <c r="A12" s="6"/>
      <c r="B12" s="7" t="s">
        <v>10</v>
      </c>
      <c r="C12" s="8" t="s">
        <v>172</v>
      </c>
    </row>
    <row r="13" spans="1:3" ht="12.75">
      <c r="A13" s="9"/>
      <c r="B13" s="9"/>
      <c r="C13" s="9"/>
    </row>
    <row r="14" spans="1:3" ht="12.75">
      <c r="A14" s="10" t="s">
        <v>34</v>
      </c>
      <c r="B14" s="10"/>
      <c r="C14" s="9"/>
    </row>
    <row r="15" spans="1:3" ht="12.75">
      <c r="A15" s="10" t="s">
        <v>35</v>
      </c>
      <c r="B15" s="10"/>
      <c r="C15" s="9"/>
    </row>
    <row r="16" spans="1:3" ht="12.75">
      <c r="A16" s="11" t="s">
        <v>15</v>
      </c>
      <c r="B16" s="12">
        <v>62.5</v>
      </c>
      <c r="C16" s="12">
        <v>64.5</v>
      </c>
    </row>
    <row r="17" spans="1:3" ht="12.75">
      <c r="A17" s="13" t="s">
        <v>16</v>
      </c>
      <c r="B17" s="12">
        <f>B16</f>
        <v>62.5</v>
      </c>
      <c r="C17" s="12">
        <f>C16</f>
        <v>64.5</v>
      </c>
    </row>
    <row r="18" spans="1:3" ht="12.75">
      <c r="A18" s="13" t="s">
        <v>19</v>
      </c>
      <c r="B18" s="115">
        <v>3.9</v>
      </c>
      <c r="C18" s="12">
        <v>4.3</v>
      </c>
    </row>
    <row r="19" spans="1:3" ht="12.75">
      <c r="A19" s="13" t="s">
        <v>17</v>
      </c>
      <c r="B19" s="12">
        <f>B17-B18</f>
        <v>58.6</v>
      </c>
      <c r="C19" s="12">
        <f>C17-C18</f>
        <v>60.2</v>
      </c>
    </row>
    <row r="20" spans="1:3" ht="12.75">
      <c r="A20" s="9" t="s">
        <v>18</v>
      </c>
      <c r="B20" s="14">
        <v>48.9</v>
      </c>
      <c r="C20" s="14">
        <v>47.6</v>
      </c>
    </row>
    <row r="21" spans="1:3" ht="12.75">
      <c r="A21" s="9" t="s">
        <v>20</v>
      </c>
      <c r="B21" s="14">
        <v>4.3</v>
      </c>
      <c r="C21" s="14">
        <v>7.9</v>
      </c>
    </row>
    <row r="22" spans="1:3" ht="12.75">
      <c r="A22" s="9" t="s">
        <v>21</v>
      </c>
      <c r="B22" s="14">
        <f>B19-B20-B21</f>
        <v>5.400000000000003</v>
      </c>
      <c r="C22" s="14">
        <f>C19-C20-C21</f>
        <v>4.700000000000001</v>
      </c>
    </row>
    <row r="23" spans="1:3" ht="12.75">
      <c r="A23" s="10" t="s">
        <v>9</v>
      </c>
      <c r="B23" s="15"/>
      <c r="C23" s="15"/>
    </row>
    <row r="24" spans="1:3" ht="12.75">
      <c r="A24" s="10"/>
      <c r="B24" s="16"/>
      <c r="C24" s="15"/>
    </row>
    <row r="25" spans="1:5" ht="12.75">
      <c r="A25" s="17" t="s">
        <v>22</v>
      </c>
      <c r="B25" s="18">
        <f>SUM(B26:B33)-B27</f>
        <v>1337.3</v>
      </c>
      <c r="C25" s="19">
        <f>SUM(C26:C33)-C27</f>
        <v>1544.5000000000002</v>
      </c>
      <c r="D25" s="113"/>
      <c r="E25" s="113"/>
    </row>
    <row r="26" spans="1:3" ht="12.75">
      <c r="A26" s="9" t="s">
        <v>36</v>
      </c>
      <c r="B26" s="20">
        <v>1047.4</v>
      </c>
      <c r="C26" s="21">
        <v>1196</v>
      </c>
    </row>
    <row r="27" spans="1:3" ht="12.75">
      <c r="A27" s="116" t="s">
        <v>11</v>
      </c>
      <c r="B27" s="117">
        <v>255.3</v>
      </c>
      <c r="C27" s="118">
        <v>268.3</v>
      </c>
    </row>
    <row r="28" spans="1:3" ht="12.75">
      <c r="A28" s="9" t="s">
        <v>37</v>
      </c>
      <c r="B28" s="20">
        <v>10.8</v>
      </c>
      <c r="C28" s="21">
        <v>4.7</v>
      </c>
    </row>
    <row r="29" spans="1:3" ht="12.75">
      <c r="A29" s="9" t="s">
        <v>38</v>
      </c>
      <c r="B29" s="20">
        <v>17.6</v>
      </c>
      <c r="C29" s="21">
        <v>41.7</v>
      </c>
    </row>
    <row r="30" spans="1:3" ht="12.75">
      <c r="A30" s="9" t="s">
        <v>39</v>
      </c>
      <c r="B30" s="20"/>
      <c r="C30" s="21"/>
    </row>
    <row r="31" spans="1:3" ht="12.75">
      <c r="A31" s="9" t="s">
        <v>40</v>
      </c>
      <c r="B31" s="20">
        <v>135.2</v>
      </c>
      <c r="C31" s="21">
        <v>148.8</v>
      </c>
    </row>
    <row r="32" spans="1:3" ht="12.75">
      <c r="A32" s="9" t="s">
        <v>41</v>
      </c>
      <c r="B32" s="20">
        <v>40.8</v>
      </c>
      <c r="C32" s="21">
        <v>44.9</v>
      </c>
    </row>
    <row r="33" spans="1:3" ht="12.75">
      <c r="A33" s="9" t="s">
        <v>1</v>
      </c>
      <c r="B33" s="20">
        <v>85.5</v>
      </c>
      <c r="C33" s="21">
        <v>108.4</v>
      </c>
    </row>
    <row r="34" spans="1:5" ht="12.75">
      <c r="A34" s="11" t="s">
        <v>23</v>
      </c>
      <c r="B34" s="18">
        <f>SUM(B35:B42)</f>
        <v>657.4</v>
      </c>
      <c r="C34" s="19">
        <f>SUM(C35:C42)</f>
        <v>663</v>
      </c>
      <c r="D34" s="113"/>
      <c r="E34" s="113"/>
    </row>
    <row r="35" spans="1:3" ht="12.75">
      <c r="A35" s="9" t="s">
        <v>36</v>
      </c>
      <c r="B35" s="20"/>
      <c r="C35" s="21"/>
    </row>
    <row r="36" spans="1:5" ht="12.75">
      <c r="A36" s="9" t="s">
        <v>37</v>
      </c>
      <c r="B36" s="20">
        <v>1.3</v>
      </c>
      <c r="C36" s="21">
        <v>1.3</v>
      </c>
      <c r="E36" s="113"/>
    </row>
    <row r="37" spans="1:3" ht="12.75">
      <c r="A37" s="9" t="s">
        <v>2</v>
      </c>
      <c r="B37" s="20">
        <v>129.7</v>
      </c>
      <c r="C37" s="21">
        <v>134</v>
      </c>
    </row>
    <row r="38" spans="1:3" ht="12.75">
      <c r="A38" s="9" t="s">
        <v>38</v>
      </c>
      <c r="B38" s="20"/>
      <c r="C38" s="21"/>
    </row>
    <row r="39" spans="1:3" ht="12.75">
      <c r="A39" s="9" t="s">
        <v>39</v>
      </c>
      <c r="B39" s="20"/>
      <c r="C39" s="21"/>
    </row>
    <row r="40" spans="1:3" ht="12.75">
      <c r="A40" s="9" t="s">
        <v>40</v>
      </c>
      <c r="B40" s="20">
        <v>272.7</v>
      </c>
      <c r="C40" s="21">
        <v>254.6</v>
      </c>
    </row>
    <row r="41" spans="1:3" ht="12.75">
      <c r="A41" s="9" t="s">
        <v>41</v>
      </c>
      <c r="B41" s="20">
        <v>80.3</v>
      </c>
      <c r="C41" s="21">
        <v>85.4</v>
      </c>
    </row>
    <row r="42" spans="1:3" ht="12.75">
      <c r="A42" s="9" t="s">
        <v>1</v>
      </c>
      <c r="B42" s="20">
        <v>173.4</v>
      </c>
      <c r="C42" s="21">
        <v>187.7</v>
      </c>
    </row>
    <row r="43" spans="1:3" ht="12.75">
      <c r="A43" s="11" t="s">
        <v>24</v>
      </c>
      <c r="B43" s="18">
        <v>21.2</v>
      </c>
      <c r="C43" s="19">
        <v>46.9</v>
      </c>
    </row>
    <row r="44" spans="1:3" ht="12.75">
      <c r="A44" s="11" t="s">
        <v>26</v>
      </c>
      <c r="B44" s="22">
        <v>7.2</v>
      </c>
      <c r="C44" s="23">
        <v>117.1</v>
      </c>
    </row>
    <row r="45" spans="1:3" ht="12.75">
      <c r="A45" s="11" t="s">
        <v>27</v>
      </c>
      <c r="B45" s="22">
        <v>353.8</v>
      </c>
      <c r="C45" s="23">
        <v>332.7</v>
      </c>
    </row>
    <row r="46" spans="1:3" ht="13.5">
      <c r="A46" s="24" t="s">
        <v>3</v>
      </c>
      <c r="B46" s="25">
        <f>B25+B34+B43+B44+B45</f>
        <v>2376.9</v>
      </c>
      <c r="C46" s="26">
        <f>C25+C34+C43+C44+C45</f>
        <v>2704.2</v>
      </c>
    </row>
    <row r="47" spans="1:5" ht="15">
      <c r="A47" s="27" t="s">
        <v>4</v>
      </c>
      <c r="B47" s="28">
        <f>B46</f>
        <v>2376.9</v>
      </c>
      <c r="C47" s="29">
        <f>C46</f>
        <v>2704.2</v>
      </c>
      <c r="D47" s="113"/>
      <c r="E47" s="113"/>
    </row>
    <row r="48" spans="1:3" ht="12.75">
      <c r="A48" s="11" t="s">
        <v>28</v>
      </c>
      <c r="B48" s="18">
        <f>B47/B19</f>
        <v>40.56143344709898</v>
      </c>
      <c r="C48" s="19">
        <f>C47/C19</f>
        <v>44.920265780730894</v>
      </c>
    </row>
    <row r="49" spans="1:3" ht="12.75">
      <c r="A49" s="9" t="s">
        <v>5</v>
      </c>
      <c r="B49" s="119">
        <v>34.64</v>
      </c>
      <c r="C49" s="120">
        <v>34.64</v>
      </c>
    </row>
    <row r="50" spans="1:3" ht="12.75">
      <c r="A50" s="9" t="s">
        <v>6</v>
      </c>
      <c r="B50" s="121">
        <v>34.64</v>
      </c>
      <c r="C50" s="122">
        <v>34.64</v>
      </c>
    </row>
    <row r="51" spans="1:3" ht="12.75">
      <c r="A51" s="9" t="s">
        <v>7</v>
      </c>
      <c r="B51" s="123">
        <v>2028.2</v>
      </c>
      <c r="C51" s="124">
        <v>2213.8</v>
      </c>
    </row>
    <row r="52" spans="1:3" ht="12.75">
      <c r="A52" s="9" t="s">
        <v>8</v>
      </c>
      <c r="B52" s="123"/>
      <c r="C52" s="124"/>
    </row>
    <row r="53" spans="1:3" ht="12.75">
      <c r="A53" s="9" t="s">
        <v>25</v>
      </c>
      <c r="B53" s="123">
        <v>1692.9</v>
      </c>
      <c r="C53" s="124">
        <v>1469.7</v>
      </c>
    </row>
    <row r="55" spans="1:3" ht="12.75">
      <c r="A55" s="30" t="s">
        <v>29</v>
      </c>
      <c r="C55" s="31" t="s">
        <v>75</v>
      </c>
    </row>
    <row r="56" spans="1:3" ht="12.75">
      <c r="A56" s="1"/>
      <c r="B56" s="1"/>
      <c r="C56" s="1"/>
    </row>
    <row r="57" spans="1:3" ht="12.75">
      <c r="A57" s="1" t="s">
        <v>12</v>
      </c>
      <c r="B57" s="1"/>
      <c r="C57" s="1" t="s">
        <v>76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3">
      <selection activeCell="D41" sqref="D41"/>
    </sheetView>
  </sheetViews>
  <sheetFormatPr defaultColWidth="9.00390625" defaultRowHeight="12.75"/>
  <cols>
    <col min="1" max="1" width="45.00390625" style="0" customWidth="1"/>
    <col min="3" max="3" width="13.75390625" style="0" customWidth="1"/>
    <col min="4" max="4" width="16.50390625" style="0" customWidth="1"/>
  </cols>
  <sheetData>
    <row r="1" spans="1:4" ht="13.5">
      <c r="A1" s="32"/>
      <c r="B1" s="32" t="s">
        <v>42</v>
      </c>
      <c r="C1" s="32"/>
      <c r="D1" s="32"/>
    </row>
    <row r="2" spans="1:4" ht="13.5">
      <c r="A2" s="32"/>
      <c r="B2" s="32" t="s">
        <v>43</v>
      </c>
      <c r="C2" s="32"/>
      <c r="D2" s="32"/>
    </row>
    <row r="3" spans="1:4" ht="13.5">
      <c r="A3" s="32"/>
      <c r="B3" s="32"/>
      <c r="C3" s="32"/>
      <c r="D3" s="32"/>
    </row>
    <row r="4" spans="1:4" ht="13.5">
      <c r="A4" s="32"/>
      <c r="B4" s="32"/>
      <c r="C4" s="32"/>
      <c r="D4" s="32"/>
    </row>
    <row r="5" spans="1:4" ht="13.5">
      <c r="A5" s="32" t="s">
        <v>30</v>
      </c>
      <c r="B5" s="32"/>
      <c r="C5" s="32"/>
      <c r="D5" s="32"/>
    </row>
    <row r="6" spans="1:4" ht="13.5">
      <c r="A6" s="32"/>
      <c r="B6" s="32"/>
      <c r="C6" s="32"/>
      <c r="D6" s="32"/>
    </row>
    <row r="7" spans="1:4" ht="13.5">
      <c r="A7" s="32" t="s">
        <v>31</v>
      </c>
      <c r="B7" s="32"/>
      <c r="C7" s="32"/>
      <c r="D7" s="32"/>
    </row>
    <row r="8" spans="1:4" ht="13.5">
      <c r="A8" s="32"/>
      <c r="B8" s="32"/>
      <c r="C8" s="32"/>
      <c r="D8" s="32"/>
    </row>
    <row r="9" spans="1:4" ht="13.5">
      <c r="A9" s="32" t="s">
        <v>44</v>
      </c>
      <c r="B9" s="32"/>
      <c r="C9" s="32"/>
      <c r="D9" s="32"/>
    </row>
    <row r="10" spans="1:4" ht="13.5">
      <c r="A10" s="32"/>
      <c r="B10" s="32"/>
      <c r="C10" s="32"/>
      <c r="D10" s="32"/>
    </row>
    <row r="11" spans="1:4" ht="13.5">
      <c r="A11" s="32" t="s">
        <v>173</v>
      </c>
      <c r="B11" s="32"/>
      <c r="C11" s="32"/>
      <c r="D11" s="32"/>
    </row>
    <row r="12" spans="1:4" ht="13.5">
      <c r="A12" s="32"/>
      <c r="B12" s="32"/>
      <c r="C12" s="32"/>
      <c r="D12" s="32"/>
    </row>
    <row r="13" spans="1:4" ht="13.5">
      <c r="A13" s="33"/>
      <c r="B13" s="34" t="s">
        <v>45</v>
      </c>
      <c r="C13" s="35" t="s">
        <v>46</v>
      </c>
      <c r="D13" s="36" t="s">
        <v>46</v>
      </c>
    </row>
    <row r="14" spans="1:4" ht="13.5">
      <c r="A14" s="37" t="s">
        <v>47</v>
      </c>
      <c r="B14" s="37" t="s">
        <v>48</v>
      </c>
      <c r="C14" s="38" t="s">
        <v>171</v>
      </c>
      <c r="D14" s="39" t="s">
        <v>171</v>
      </c>
    </row>
    <row r="15" spans="1:4" ht="13.5">
      <c r="A15" s="40"/>
      <c r="B15" s="40"/>
      <c r="C15" s="41" t="s">
        <v>10</v>
      </c>
      <c r="D15" s="42" t="s">
        <v>172</v>
      </c>
    </row>
    <row r="16" spans="1:4" ht="13.5">
      <c r="A16" s="43" t="s">
        <v>49</v>
      </c>
      <c r="B16" s="43" t="s">
        <v>50</v>
      </c>
      <c r="C16" s="43">
        <v>1</v>
      </c>
      <c r="D16" s="44">
        <v>2</v>
      </c>
    </row>
    <row r="17" spans="1:4" ht="13.5">
      <c r="A17" s="45" t="s">
        <v>51</v>
      </c>
      <c r="B17" s="46"/>
      <c r="C17" s="46"/>
      <c r="D17" s="46"/>
    </row>
    <row r="18" spans="1:4" ht="13.5">
      <c r="A18" s="47" t="s">
        <v>93</v>
      </c>
      <c r="B18" s="46">
        <v>10</v>
      </c>
      <c r="C18" s="48">
        <f>SUM(C19:C21)</f>
        <v>0.9099999999999999</v>
      </c>
      <c r="D18" s="49">
        <f>SUM(D19:D21)</f>
        <v>1.4000000000000001</v>
      </c>
    </row>
    <row r="19" spans="1:4" ht="13.5">
      <c r="A19" s="46" t="s">
        <v>83</v>
      </c>
      <c r="B19" s="46">
        <v>20</v>
      </c>
      <c r="C19" s="43">
        <v>0.01</v>
      </c>
      <c r="D19" s="50"/>
    </row>
    <row r="20" spans="1:4" ht="13.5">
      <c r="A20" s="46" t="s">
        <v>84</v>
      </c>
      <c r="B20" s="46">
        <v>30</v>
      </c>
      <c r="C20" s="43">
        <v>0.7</v>
      </c>
      <c r="D20" s="50">
        <v>1.1</v>
      </c>
    </row>
    <row r="21" spans="1:4" ht="13.5">
      <c r="A21" s="46" t="s">
        <v>85</v>
      </c>
      <c r="B21" s="46">
        <v>40</v>
      </c>
      <c r="C21" s="43">
        <v>0.2</v>
      </c>
      <c r="D21" s="50">
        <v>0.3</v>
      </c>
    </row>
    <row r="22" spans="1:4" ht="13.5">
      <c r="A22" s="47" t="s">
        <v>94</v>
      </c>
      <c r="B22" s="46"/>
      <c r="C22" s="48">
        <f>SUM(C23:C25)</f>
        <v>0.2</v>
      </c>
      <c r="D22" s="49">
        <f>D23+D24+D25</f>
        <v>0.19</v>
      </c>
    </row>
    <row r="23" spans="1:4" ht="13.5">
      <c r="A23" s="46" t="s">
        <v>83</v>
      </c>
      <c r="B23" s="46"/>
      <c r="C23" s="43">
        <v>0.08</v>
      </c>
      <c r="D23" s="50">
        <v>0.03</v>
      </c>
    </row>
    <row r="24" spans="1:4" ht="13.5">
      <c r="A24" s="46" t="s">
        <v>84</v>
      </c>
      <c r="B24" s="46"/>
      <c r="C24" s="43">
        <v>0.07</v>
      </c>
      <c r="D24" s="50">
        <v>0.07</v>
      </c>
    </row>
    <row r="25" spans="1:4" ht="13.5">
      <c r="A25" s="46" t="s">
        <v>85</v>
      </c>
      <c r="B25" s="46"/>
      <c r="C25" s="43">
        <v>0.05</v>
      </c>
      <c r="D25" s="50">
        <v>0.09</v>
      </c>
    </row>
    <row r="26" spans="1:4" ht="13.5">
      <c r="A26" s="24" t="s">
        <v>52</v>
      </c>
      <c r="B26" s="46"/>
      <c r="C26" s="46"/>
      <c r="D26" s="46"/>
    </row>
    <row r="27" spans="1:4" ht="13.5">
      <c r="A27" s="46" t="s">
        <v>53</v>
      </c>
      <c r="B27" s="46">
        <v>50</v>
      </c>
      <c r="C27" s="51">
        <v>46</v>
      </c>
      <c r="D27" s="52">
        <v>103.3</v>
      </c>
    </row>
    <row r="28" spans="1:4" ht="13.5">
      <c r="A28" s="46" t="s">
        <v>54</v>
      </c>
      <c r="B28" s="46">
        <v>60</v>
      </c>
      <c r="C28" s="51">
        <v>97.7</v>
      </c>
      <c r="D28" s="52">
        <v>83.8</v>
      </c>
    </row>
    <row r="29" spans="1:4" ht="13.5">
      <c r="A29" s="46" t="s">
        <v>55</v>
      </c>
      <c r="B29" s="46">
        <v>70</v>
      </c>
      <c r="C29" s="50"/>
      <c r="D29" s="50"/>
    </row>
    <row r="30" spans="1:4" ht="13.5">
      <c r="A30" s="46" t="s">
        <v>56</v>
      </c>
      <c r="B30" s="46">
        <v>80</v>
      </c>
      <c r="C30" s="43"/>
      <c r="D30" s="43"/>
    </row>
    <row r="31" spans="1:4" ht="13.5">
      <c r="A31" s="46" t="s">
        <v>57</v>
      </c>
      <c r="B31" s="46">
        <v>90</v>
      </c>
      <c r="C31" s="43"/>
      <c r="D31" s="43"/>
    </row>
    <row r="32" spans="1:4" ht="13.5">
      <c r="A32" s="46" t="s">
        <v>58</v>
      </c>
      <c r="B32" s="46">
        <v>100</v>
      </c>
      <c r="C32" s="43"/>
      <c r="D32" s="43"/>
    </row>
    <row r="33" spans="1:4" ht="13.5">
      <c r="A33" s="46" t="s">
        <v>59</v>
      </c>
      <c r="B33" s="46">
        <v>101</v>
      </c>
      <c r="C33" s="43"/>
      <c r="D33" s="43"/>
    </row>
    <row r="34" spans="1:4" ht="13.5">
      <c r="A34" s="46" t="s">
        <v>60</v>
      </c>
      <c r="B34" s="46">
        <v>110</v>
      </c>
      <c r="C34" s="53">
        <v>139.4</v>
      </c>
      <c r="D34" s="49">
        <v>128.8</v>
      </c>
    </row>
    <row r="35" spans="1:4" ht="13.5">
      <c r="A35" s="46" t="s">
        <v>61</v>
      </c>
      <c r="B35" s="46">
        <v>120</v>
      </c>
      <c r="C35" s="53">
        <v>42.1</v>
      </c>
      <c r="D35" s="49">
        <v>38.9</v>
      </c>
    </row>
    <row r="36" spans="1:4" ht="13.5">
      <c r="A36" s="46" t="s">
        <v>62</v>
      </c>
      <c r="B36" s="46">
        <v>130</v>
      </c>
      <c r="C36" s="54"/>
      <c r="D36" s="48"/>
    </row>
    <row r="37" spans="1:4" ht="13.5">
      <c r="A37" s="46" t="s">
        <v>63</v>
      </c>
      <c r="B37" s="46"/>
      <c r="C37" s="43"/>
      <c r="D37" s="43"/>
    </row>
    <row r="38" spans="1:4" ht="13.5">
      <c r="A38" s="46" t="s">
        <v>64</v>
      </c>
      <c r="B38" s="46">
        <v>131</v>
      </c>
      <c r="C38" s="43"/>
      <c r="D38" s="43"/>
    </row>
    <row r="39" spans="1:4" ht="13.5">
      <c r="A39" s="46" t="s">
        <v>174</v>
      </c>
      <c r="B39" s="46"/>
      <c r="C39" s="43"/>
      <c r="D39" s="43">
        <v>2.7</v>
      </c>
    </row>
    <row r="40" spans="1:4" ht="13.5">
      <c r="A40" s="46" t="s">
        <v>65</v>
      </c>
      <c r="B40" s="46"/>
      <c r="C40" s="48">
        <v>5.4</v>
      </c>
      <c r="D40" s="48">
        <v>6.7</v>
      </c>
    </row>
    <row r="41" spans="1:4" ht="13.5">
      <c r="A41" s="46" t="s">
        <v>66</v>
      </c>
      <c r="B41" s="46">
        <v>140</v>
      </c>
      <c r="C41" s="53">
        <v>89</v>
      </c>
      <c r="D41" s="49">
        <v>96.9</v>
      </c>
    </row>
    <row r="42" spans="1:4" ht="13.5">
      <c r="A42" s="46" t="s">
        <v>67</v>
      </c>
      <c r="B42" s="46"/>
      <c r="C42" s="48"/>
      <c r="D42" s="48"/>
    </row>
    <row r="43" spans="1:4" ht="13.5">
      <c r="A43" s="46" t="s">
        <v>68</v>
      </c>
      <c r="B43" s="46">
        <v>150</v>
      </c>
      <c r="C43" s="53">
        <v>120.2</v>
      </c>
      <c r="D43" s="49">
        <v>107.7</v>
      </c>
    </row>
    <row r="44" spans="1:4" ht="13.5">
      <c r="A44" s="24" t="s">
        <v>69</v>
      </c>
      <c r="B44" s="46">
        <v>160</v>
      </c>
      <c r="C44" s="52">
        <f>SUM(C27:C43)</f>
        <v>539.8000000000001</v>
      </c>
      <c r="D44" s="52">
        <f>SUM(D27:D43)</f>
        <v>568.8</v>
      </c>
    </row>
    <row r="45" spans="1:4" ht="13.5">
      <c r="A45" s="46" t="s">
        <v>70</v>
      </c>
      <c r="B45" s="46">
        <v>170</v>
      </c>
      <c r="C45" s="43"/>
      <c r="D45" s="43"/>
    </row>
    <row r="46" spans="1:4" ht="13.5">
      <c r="A46" s="24" t="s">
        <v>71</v>
      </c>
      <c r="B46" s="46">
        <v>180</v>
      </c>
      <c r="C46" s="52">
        <f>C44</f>
        <v>539.8000000000001</v>
      </c>
      <c r="D46" s="52">
        <f>D44</f>
        <v>568.8</v>
      </c>
    </row>
    <row r="47" spans="1:4" ht="13.5">
      <c r="A47" s="46" t="s">
        <v>72</v>
      </c>
      <c r="B47" s="46">
        <v>190</v>
      </c>
      <c r="C47" s="52"/>
      <c r="D47" s="52"/>
    </row>
    <row r="48" spans="1:4" ht="13.5">
      <c r="A48" s="46" t="s">
        <v>73</v>
      </c>
      <c r="B48" s="46">
        <v>220</v>
      </c>
      <c r="C48" s="49">
        <v>518.6</v>
      </c>
      <c r="D48" s="49">
        <v>416.8</v>
      </c>
    </row>
    <row r="49" spans="1:4" ht="13.5">
      <c r="A49" s="46" t="s">
        <v>74</v>
      </c>
      <c r="B49" s="46"/>
      <c r="C49" s="49">
        <f>C48-C46</f>
        <v>-21.200000000000045</v>
      </c>
      <c r="D49" s="49">
        <f>D48-D46</f>
        <v>-151.99999999999994</v>
      </c>
    </row>
    <row r="51" spans="1:4" ht="13.5">
      <c r="A51" s="55" t="s">
        <v>29</v>
      </c>
      <c r="D51" s="56" t="s">
        <v>75</v>
      </c>
    </row>
    <row r="53" spans="1:4" ht="13.5">
      <c r="A53" s="32" t="s">
        <v>12</v>
      </c>
      <c r="B53" s="32"/>
      <c r="C53" s="32"/>
      <c r="D53" s="32" t="s">
        <v>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7"/>
  <sheetViews>
    <sheetView workbookViewId="0" topLeftCell="A22">
      <selection activeCell="D35" sqref="D35"/>
    </sheetView>
  </sheetViews>
  <sheetFormatPr defaultColWidth="9.00390625" defaultRowHeight="12.75"/>
  <cols>
    <col min="1" max="1" width="44.50390625" style="0" customWidth="1"/>
    <col min="3" max="3" width="18.625" style="0" customWidth="1"/>
    <col min="4" max="4" width="17.375" style="0" customWidth="1"/>
  </cols>
  <sheetData>
    <row r="2" spans="1:4" ht="13.5">
      <c r="A2" s="32"/>
      <c r="B2" s="32" t="s">
        <v>42</v>
      </c>
      <c r="C2" s="32"/>
      <c r="D2" s="32"/>
    </row>
    <row r="3" spans="1:4" ht="13.5">
      <c r="A3" s="32"/>
      <c r="B3" s="32" t="s">
        <v>43</v>
      </c>
      <c r="C3" s="32"/>
      <c r="D3" s="32"/>
    </row>
    <row r="4" spans="1:4" ht="13.5">
      <c r="A4" s="32"/>
      <c r="B4" s="32"/>
      <c r="C4" s="32"/>
      <c r="D4" s="32"/>
    </row>
    <row r="5" spans="1:4" ht="13.5">
      <c r="A5" s="32" t="s">
        <v>96</v>
      </c>
      <c r="B5" s="32"/>
      <c r="C5" s="32"/>
      <c r="D5" s="32"/>
    </row>
    <row r="6" spans="1:4" ht="13.5">
      <c r="A6" s="32"/>
      <c r="B6" s="32"/>
      <c r="C6" s="32"/>
      <c r="D6" s="32"/>
    </row>
    <row r="7" spans="1:4" ht="13.5">
      <c r="A7" s="32" t="s">
        <v>31</v>
      </c>
      <c r="B7" s="32"/>
      <c r="C7" s="32"/>
      <c r="D7" s="32"/>
    </row>
    <row r="8" spans="1:4" ht="13.5">
      <c r="A8" s="32"/>
      <c r="B8" s="32"/>
      <c r="C8" s="32"/>
      <c r="D8" s="32"/>
    </row>
    <row r="9" spans="1:4" ht="13.5">
      <c r="A9" s="32" t="s">
        <v>77</v>
      </c>
      <c r="B9" s="32"/>
      <c r="C9" s="32"/>
      <c r="D9" s="32"/>
    </row>
    <row r="10" spans="1:4" ht="13.5">
      <c r="A10" s="32"/>
      <c r="B10" s="32"/>
      <c r="C10" s="32"/>
      <c r="D10" s="32"/>
    </row>
    <row r="11" spans="1:4" ht="13.5">
      <c r="A11" s="32" t="s">
        <v>175</v>
      </c>
      <c r="B11" s="32"/>
      <c r="C11" s="32"/>
      <c r="D11" s="32"/>
    </row>
    <row r="12" spans="1:4" ht="13.5">
      <c r="A12" s="32" t="s">
        <v>91</v>
      </c>
      <c r="B12" s="32"/>
      <c r="C12" s="32"/>
      <c r="D12" s="32"/>
    </row>
    <row r="13" spans="1:4" ht="13.5">
      <c r="A13" s="33"/>
      <c r="B13" s="34" t="s">
        <v>45</v>
      </c>
      <c r="C13" s="34" t="s">
        <v>46</v>
      </c>
      <c r="D13" s="34" t="s">
        <v>46</v>
      </c>
    </row>
    <row r="14" spans="1:4" ht="13.5">
      <c r="A14" s="37" t="s">
        <v>47</v>
      </c>
      <c r="B14" s="37" t="s">
        <v>48</v>
      </c>
      <c r="C14" s="37" t="s">
        <v>171</v>
      </c>
      <c r="D14" s="37" t="s">
        <v>171</v>
      </c>
    </row>
    <row r="15" spans="1:4" ht="13.5">
      <c r="A15" s="40"/>
      <c r="B15" s="40"/>
      <c r="C15" s="44" t="s">
        <v>10</v>
      </c>
      <c r="D15" s="44" t="s">
        <v>172</v>
      </c>
    </row>
    <row r="16" spans="1:4" ht="13.5">
      <c r="A16" s="43" t="s">
        <v>49</v>
      </c>
      <c r="B16" s="43" t="s">
        <v>50</v>
      </c>
      <c r="C16" s="44"/>
      <c r="D16" s="44"/>
    </row>
    <row r="17" spans="1:4" ht="13.5">
      <c r="A17" s="45" t="s">
        <v>51</v>
      </c>
      <c r="B17" s="46"/>
      <c r="C17" s="46"/>
      <c r="D17" s="46"/>
    </row>
    <row r="18" spans="1:4" ht="13.5">
      <c r="A18" s="46"/>
      <c r="B18" s="46">
        <v>10</v>
      </c>
      <c r="C18" s="46"/>
      <c r="D18" s="46"/>
    </row>
    <row r="19" spans="1:4" ht="13.5">
      <c r="A19" s="46"/>
      <c r="B19" s="46">
        <v>20</v>
      </c>
      <c r="C19" s="46"/>
      <c r="D19" s="46"/>
    </row>
    <row r="20" spans="1:4" ht="13.5">
      <c r="A20" s="46"/>
      <c r="B20" s="46">
        <v>30</v>
      </c>
      <c r="C20" s="46"/>
      <c r="D20" s="46"/>
    </row>
    <row r="21" spans="1:4" ht="13.5">
      <c r="A21" s="46"/>
      <c r="B21" s="46">
        <v>40</v>
      </c>
      <c r="C21" s="46"/>
      <c r="D21" s="46"/>
    </row>
    <row r="22" spans="1:4" ht="13.5">
      <c r="A22" s="24" t="s">
        <v>52</v>
      </c>
      <c r="B22" s="46"/>
      <c r="C22" s="46"/>
      <c r="D22" s="46"/>
    </row>
    <row r="23" spans="1:4" ht="13.5">
      <c r="A23" s="46" t="s">
        <v>53</v>
      </c>
      <c r="B23" s="46">
        <v>50</v>
      </c>
      <c r="C23" s="57">
        <v>48.9</v>
      </c>
      <c r="D23" s="58">
        <v>76.9</v>
      </c>
    </row>
    <row r="24" spans="1:4" ht="13.5">
      <c r="A24" s="46" t="s">
        <v>54</v>
      </c>
      <c r="B24" s="46">
        <v>60</v>
      </c>
      <c r="C24" s="59">
        <v>178.9</v>
      </c>
      <c r="D24" s="59">
        <v>255.1</v>
      </c>
    </row>
    <row r="25" spans="1:4" ht="13.5">
      <c r="A25" s="46" t="s">
        <v>55</v>
      </c>
      <c r="B25" s="46">
        <v>70</v>
      </c>
      <c r="C25" s="47"/>
      <c r="D25" s="46"/>
    </row>
    <row r="26" spans="1:4" ht="13.5">
      <c r="A26" s="46" t="s">
        <v>56</v>
      </c>
      <c r="B26" s="46">
        <v>80</v>
      </c>
      <c r="C26" s="47">
        <v>419.4</v>
      </c>
      <c r="D26" s="47">
        <v>56.7</v>
      </c>
    </row>
    <row r="27" spans="1:4" ht="13.5">
      <c r="A27" s="46" t="s">
        <v>57</v>
      </c>
      <c r="B27" s="46">
        <v>90</v>
      </c>
      <c r="C27" s="47"/>
      <c r="D27" s="46"/>
    </row>
    <row r="28" spans="1:4" ht="13.5">
      <c r="A28" s="46" t="s">
        <v>58</v>
      </c>
      <c r="B28" s="46">
        <v>100</v>
      </c>
      <c r="C28" s="47"/>
      <c r="D28" s="46"/>
    </row>
    <row r="29" spans="1:4" ht="13.5">
      <c r="A29" s="46" t="s">
        <v>59</v>
      </c>
      <c r="B29" s="46">
        <v>101</v>
      </c>
      <c r="C29" s="47"/>
      <c r="D29" s="46"/>
    </row>
    <row r="30" spans="1:4" ht="13.5">
      <c r="A30" s="46" t="s">
        <v>60</v>
      </c>
      <c r="B30" s="46">
        <v>110</v>
      </c>
      <c r="C30" s="59">
        <v>143.9</v>
      </c>
      <c r="D30" s="59">
        <v>196.6</v>
      </c>
    </row>
    <row r="31" spans="1:4" ht="13.5">
      <c r="A31" s="46" t="s">
        <v>61</v>
      </c>
      <c r="B31" s="46">
        <v>120</v>
      </c>
      <c r="C31" s="59">
        <v>43.5</v>
      </c>
      <c r="D31" s="59">
        <v>59.4</v>
      </c>
    </row>
    <row r="32" spans="1:4" ht="13.5">
      <c r="A32" s="46" t="s">
        <v>62</v>
      </c>
      <c r="B32" s="46">
        <v>130</v>
      </c>
      <c r="C32" s="47"/>
      <c r="D32" s="46"/>
    </row>
    <row r="33" spans="1:4" ht="13.5">
      <c r="A33" s="46" t="s">
        <v>63</v>
      </c>
      <c r="B33" s="46"/>
      <c r="C33" s="47"/>
      <c r="D33" s="46"/>
    </row>
    <row r="34" spans="1:4" ht="13.5">
      <c r="A34" s="46" t="s">
        <v>64</v>
      </c>
      <c r="B34" s="46">
        <v>131</v>
      </c>
      <c r="C34" s="47"/>
      <c r="D34" s="46"/>
    </row>
    <row r="35" spans="1:4" ht="13.5">
      <c r="A35" s="46" t="s">
        <v>66</v>
      </c>
      <c r="B35" s="46">
        <v>140</v>
      </c>
      <c r="C35" s="59">
        <v>91.4</v>
      </c>
      <c r="D35" s="59">
        <v>140</v>
      </c>
    </row>
    <row r="36" spans="1:4" ht="13.5">
      <c r="A36" s="46" t="s">
        <v>78</v>
      </c>
      <c r="B36" s="46"/>
      <c r="C36" s="47">
        <v>6</v>
      </c>
      <c r="D36" s="59"/>
    </row>
    <row r="37" spans="1:4" ht="13.5">
      <c r="A37" s="46" t="s">
        <v>68</v>
      </c>
      <c r="B37" s="46">
        <v>150</v>
      </c>
      <c r="C37" s="59">
        <v>123.6</v>
      </c>
      <c r="D37" s="59">
        <v>160.9</v>
      </c>
    </row>
    <row r="38" spans="1:4" ht="13.5">
      <c r="A38" s="24" t="s">
        <v>69</v>
      </c>
      <c r="B38" s="46">
        <v>160</v>
      </c>
      <c r="C38" s="57">
        <f>SUM(C23:C37)</f>
        <v>1055.6</v>
      </c>
      <c r="D38" s="57">
        <f>SUM(D23:D37)</f>
        <v>945.5999999999999</v>
      </c>
    </row>
    <row r="39" spans="1:4" ht="13.5">
      <c r="A39" s="46" t="s">
        <v>70</v>
      </c>
      <c r="B39" s="46">
        <v>170</v>
      </c>
      <c r="C39" s="46"/>
      <c r="D39" s="46"/>
    </row>
    <row r="40" spans="1:4" ht="13.5">
      <c r="A40" s="24" t="s">
        <v>71</v>
      </c>
      <c r="B40" s="46">
        <v>180</v>
      </c>
      <c r="C40" s="57">
        <f>C38</f>
        <v>1055.6</v>
      </c>
      <c r="D40" s="57">
        <f>D38</f>
        <v>945.5999999999999</v>
      </c>
    </row>
    <row r="41" spans="1:4" ht="13.5">
      <c r="A41" s="46" t="s">
        <v>72</v>
      </c>
      <c r="B41" s="46">
        <v>190</v>
      </c>
      <c r="C41" s="47"/>
      <c r="D41" s="47"/>
    </row>
    <row r="42" spans="1:4" ht="13.5">
      <c r="A42" s="46" t="s">
        <v>73</v>
      </c>
      <c r="B42" s="46">
        <v>220</v>
      </c>
      <c r="C42" s="59">
        <v>467.5</v>
      </c>
      <c r="D42" s="59">
        <v>1475.5</v>
      </c>
    </row>
    <row r="43" spans="1:4" ht="13.5">
      <c r="A43" s="46" t="s">
        <v>74</v>
      </c>
      <c r="B43" s="46"/>
      <c r="C43" s="57">
        <f>C42-C40</f>
        <v>-588.0999999999999</v>
      </c>
      <c r="D43" s="57">
        <f>D42-D40</f>
        <v>529.9000000000001</v>
      </c>
    </row>
    <row r="45" spans="1:4" ht="13.5">
      <c r="A45" s="32" t="s">
        <v>92</v>
      </c>
      <c r="B45" s="32"/>
      <c r="C45" s="32"/>
      <c r="D45" s="32" t="s">
        <v>75</v>
      </c>
    </row>
    <row r="46" ht="12.75">
      <c r="A46" s="1"/>
    </row>
    <row r="47" spans="1:4" ht="13.5">
      <c r="A47" s="32" t="s">
        <v>12</v>
      </c>
      <c r="B47" s="32"/>
      <c r="C47" s="32"/>
      <c r="D47" s="32" t="s">
        <v>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9">
      <selection activeCell="D36" sqref="D36"/>
    </sheetView>
  </sheetViews>
  <sheetFormatPr defaultColWidth="9.00390625" defaultRowHeight="12.75"/>
  <cols>
    <col min="1" max="1" width="45.625" style="0" customWidth="1"/>
    <col min="2" max="2" width="7.125" style="0" customWidth="1"/>
    <col min="4" max="4" width="16.875" style="0" customWidth="1"/>
  </cols>
  <sheetData>
    <row r="1" spans="1:4" ht="13.5">
      <c r="A1" s="32"/>
      <c r="B1" s="32" t="s">
        <v>42</v>
      </c>
      <c r="C1" s="32"/>
      <c r="D1" s="32"/>
    </row>
    <row r="2" spans="1:4" ht="13.5">
      <c r="A2" s="32"/>
      <c r="B2" s="32" t="s">
        <v>43</v>
      </c>
      <c r="C2" s="32"/>
      <c r="D2" s="32"/>
    </row>
    <row r="3" spans="1:4" ht="13.5">
      <c r="A3" s="32"/>
      <c r="B3" s="32"/>
      <c r="C3" s="32"/>
      <c r="D3" s="32"/>
    </row>
    <row r="4" spans="1:4" ht="13.5">
      <c r="A4" s="32" t="s">
        <v>30</v>
      </c>
      <c r="B4" s="32"/>
      <c r="C4" s="32"/>
      <c r="D4" s="32"/>
    </row>
    <row r="5" spans="1:4" ht="13.5">
      <c r="A5" s="32"/>
      <c r="B5" s="32"/>
      <c r="C5" s="32"/>
      <c r="D5" s="32"/>
    </row>
    <row r="6" spans="1:4" ht="13.5">
      <c r="A6" s="32" t="s">
        <v>31</v>
      </c>
      <c r="B6" s="32"/>
      <c r="C6" s="32"/>
      <c r="D6" s="32"/>
    </row>
    <row r="7" spans="1:4" ht="13.5">
      <c r="A7" s="32"/>
      <c r="B7" s="32"/>
      <c r="C7" s="32"/>
      <c r="D7" s="32"/>
    </row>
    <row r="8" spans="1:4" ht="13.5">
      <c r="A8" s="32" t="s">
        <v>176</v>
      </c>
      <c r="B8" s="32"/>
      <c r="C8" s="32"/>
      <c r="D8" s="32"/>
    </row>
    <row r="9" spans="1:4" ht="13.5">
      <c r="A9" s="32"/>
      <c r="B9" s="32"/>
      <c r="C9" s="32"/>
      <c r="D9" s="32"/>
    </row>
    <row r="10" spans="1:4" ht="13.5">
      <c r="A10" s="32" t="s">
        <v>177</v>
      </c>
      <c r="B10" s="32"/>
      <c r="C10" s="32"/>
      <c r="D10" s="32"/>
    </row>
    <row r="11" spans="1:4" ht="13.5">
      <c r="A11" s="32"/>
      <c r="B11" s="32"/>
      <c r="C11" s="32"/>
      <c r="D11" s="32"/>
    </row>
    <row r="12" spans="1:4" ht="13.5">
      <c r="A12" s="33"/>
      <c r="B12" s="34" t="s">
        <v>45</v>
      </c>
      <c r="C12" s="34" t="s">
        <v>46</v>
      </c>
      <c r="D12" s="34" t="s">
        <v>46</v>
      </c>
    </row>
    <row r="13" spans="1:4" ht="13.5">
      <c r="A13" s="37" t="s">
        <v>47</v>
      </c>
      <c r="B13" s="37" t="s">
        <v>48</v>
      </c>
      <c r="C13" s="37" t="s">
        <v>171</v>
      </c>
      <c r="D13" s="37" t="s">
        <v>171</v>
      </c>
    </row>
    <row r="14" spans="1:4" ht="13.5">
      <c r="A14" s="40"/>
      <c r="B14" s="40"/>
      <c r="C14" s="44" t="s">
        <v>10</v>
      </c>
      <c r="D14" s="44" t="s">
        <v>172</v>
      </c>
    </row>
    <row r="15" spans="1:4" ht="13.5">
      <c r="A15" s="43" t="s">
        <v>49</v>
      </c>
      <c r="B15" s="43" t="s">
        <v>50</v>
      </c>
      <c r="C15" s="44"/>
      <c r="D15" s="44"/>
    </row>
    <row r="16" spans="1:4" ht="13.5">
      <c r="A16" s="45" t="s">
        <v>51</v>
      </c>
      <c r="B16" s="46"/>
      <c r="C16" s="46"/>
      <c r="D16" s="46"/>
    </row>
    <row r="17" spans="1:4" ht="14.25">
      <c r="A17" s="60" t="s">
        <v>79</v>
      </c>
      <c r="B17" s="46">
        <v>10</v>
      </c>
      <c r="C17" s="48">
        <f>C18+C20+C19</f>
        <v>1.8</v>
      </c>
      <c r="D17" s="59">
        <f>SUM(D18:D20)</f>
        <v>2.4</v>
      </c>
    </row>
    <row r="18" spans="1:4" ht="13.5">
      <c r="A18" s="46" t="s">
        <v>80</v>
      </c>
      <c r="B18" s="46">
        <v>20</v>
      </c>
      <c r="C18" s="43">
        <v>0.2</v>
      </c>
      <c r="D18" s="61"/>
    </row>
    <row r="19" spans="1:4" ht="13.5">
      <c r="A19" s="62" t="s">
        <v>81</v>
      </c>
      <c r="B19" s="46">
        <v>30</v>
      </c>
      <c r="C19" s="43">
        <v>0.7</v>
      </c>
      <c r="D19" s="61">
        <v>1.2</v>
      </c>
    </row>
    <row r="20" spans="1:4" ht="13.5">
      <c r="A20" s="62" t="s">
        <v>82</v>
      </c>
      <c r="B20" s="46">
        <v>40</v>
      </c>
      <c r="C20" s="43">
        <v>0.9</v>
      </c>
      <c r="D20" s="61">
        <v>1.2</v>
      </c>
    </row>
    <row r="21" spans="1:4" ht="13.5">
      <c r="A21" s="62"/>
      <c r="B21" s="46"/>
      <c r="C21" s="46"/>
      <c r="D21" s="46"/>
    </row>
    <row r="22" spans="1:4" ht="13.5">
      <c r="A22" s="24" t="s">
        <v>52</v>
      </c>
      <c r="B22" s="46"/>
      <c r="C22" s="46"/>
      <c r="D22" s="46"/>
    </row>
    <row r="23" spans="1:4" ht="13.5">
      <c r="A23" s="46" t="s">
        <v>53</v>
      </c>
      <c r="B23" s="46">
        <v>50</v>
      </c>
      <c r="C23" s="63">
        <v>2</v>
      </c>
      <c r="D23" s="63">
        <v>0.7</v>
      </c>
    </row>
    <row r="24" spans="1:4" ht="13.5">
      <c r="A24" s="46" t="s">
        <v>54</v>
      </c>
      <c r="B24" s="46">
        <v>60</v>
      </c>
      <c r="C24" s="63">
        <v>9.9</v>
      </c>
      <c r="D24" s="63">
        <v>13.3</v>
      </c>
    </row>
    <row r="25" spans="1:4" ht="13.5">
      <c r="A25" s="46" t="s">
        <v>55</v>
      </c>
      <c r="B25" s="46">
        <v>70</v>
      </c>
      <c r="C25" s="64"/>
      <c r="D25" s="64"/>
    </row>
    <row r="26" spans="1:4" ht="13.5">
      <c r="A26" s="46" t="s">
        <v>56</v>
      </c>
      <c r="B26" s="46">
        <v>80</v>
      </c>
      <c r="C26" s="64"/>
      <c r="D26" s="64"/>
    </row>
    <row r="27" spans="1:4" ht="13.5">
      <c r="A27" s="46" t="s">
        <v>57</v>
      </c>
      <c r="B27" s="46">
        <v>90</v>
      </c>
      <c r="C27" s="64"/>
      <c r="D27" s="64"/>
    </row>
    <row r="28" spans="1:4" ht="13.5">
      <c r="A28" s="46" t="s">
        <v>58</v>
      </c>
      <c r="B28" s="46">
        <v>100</v>
      </c>
      <c r="C28" s="64"/>
      <c r="D28" s="64"/>
    </row>
    <row r="29" spans="1:4" ht="13.5">
      <c r="A29" s="46" t="s">
        <v>59</v>
      </c>
      <c r="B29" s="46">
        <v>101</v>
      </c>
      <c r="C29" s="64"/>
      <c r="D29" s="64"/>
    </row>
    <row r="30" spans="1:4" ht="13.5">
      <c r="A30" s="46" t="s">
        <v>60</v>
      </c>
      <c r="B30" s="46">
        <v>110</v>
      </c>
      <c r="C30" s="63">
        <v>130.8</v>
      </c>
      <c r="D30" s="63">
        <v>144.1</v>
      </c>
    </row>
    <row r="31" spans="1:4" ht="13.5">
      <c r="A31" s="46" t="s">
        <v>61</v>
      </c>
      <c r="B31" s="46">
        <v>120</v>
      </c>
      <c r="C31" s="63">
        <v>39.5</v>
      </c>
      <c r="D31" s="63">
        <v>43.5</v>
      </c>
    </row>
    <row r="32" spans="1:4" ht="13.5">
      <c r="A32" s="46" t="s">
        <v>62</v>
      </c>
      <c r="B32" s="46">
        <v>130</v>
      </c>
      <c r="C32" s="63"/>
      <c r="D32" s="64"/>
    </row>
    <row r="33" spans="1:4" ht="13.5">
      <c r="A33" s="46" t="s">
        <v>63</v>
      </c>
      <c r="B33" s="46"/>
      <c r="C33" s="63"/>
      <c r="D33" s="64"/>
    </row>
    <row r="34" spans="1:4" ht="13.5">
      <c r="A34" s="46" t="s">
        <v>167</v>
      </c>
      <c r="B34" s="46">
        <v>131</v>
      </c>
      <c r="C34" s="63"/>
      <c r="D34" s="63">
        <v>2.6</v>
      </c>
    </row>
    <row r="35" spans="1:4" ht="13.5">
      <c r="A35" s="46" t="s">
        <v>65</v>
      </c>
      <c r="B35" s="46"/>
      <c r="C35" s="63">
        <v>35.7</v>
      </c>
      <c r="D35" s="63"/>
    </row>
    <row r="36" spans="1:4" ht="13.5">
      <c r="A36" s="46" t="s">
        <v>66</v>
      </c>
      <c r="B36" s="46">
        <v>140</v>
      </c>
      <c r="C36" s="63">
        <v>78.7</v>
      </c>
      <c r="D36" s="63">
        <v>105.6</v>
      </c>
    </row>
    <row r="37" spans="1:4" ht="13.5">
      <c r="A37" s="46" t="s">
        <v>78</v>
      </c>
      <c r="B37" s="46"/>
      <c r="C37" s="63"/>
      <c r="D37" s="63"/>
    </row>
    <row r="38" spans="1:4" ht="13.5">
      <c r="A38" s="46" t="s">
        <v>68</v>
      </c>
      <c r="B38" s="46">
        <v>150</v>
      </c>
      <c r="C38" s="63">
        <v>107.8</v>
      </c>
      <c r="D38" s="63">
        <v>118.2</v>
      </c>
    </row>
    <row r="39" spans="1:4" ht="13.5">
      <c r="A39" s="24" t="s">
        <v>69</v>
      </c>
      <c r="B39" s="46">
        <v>160</v>
      </c>
      <c r="C39" s="63">
        <f>SUM(C23:C38)</f>
        <v>404.40000000000003</v>
      </c>
      <c r="D39" s="63">
        <f>SUM(D23:D38)</f>
        <v>427.99999999999994</v>
      </c>
    </row>
    <row r="40" spans="1:4" ht="13.5">
      <c r="A40" s="46" t="s">
        <v>70</v>
      </c>
      <c r="B40" s="46">
        <v>170</v>
      </c>
      <c r="C40" s="64"/>
      <c r="D40" s="64"/>
    </row>
    <row r="41" spans="1:4" ht="13.5">
      <c r="A41" s="24" t="s">
        <v>71</v>
      </c>
      <c r="B41" s="46">
        <v>180</v>
      </c>
      <c r="C41" s="63">
        <f>C39</f>
        <v>404.40000000000003</v>
      </c>
      <c r="D41" s="63">
        <f>D39</f>
        <v>427.99999999999994</v>
      </c>
    </row>
    <row r="42" spans="1:4" ht="13.5">
      <c r="A42" s="46" t="s">
        <v>72</v>
      </c>
      <c r="B42" s="46">
        <v>190</v>
      </c>
      <c r="C42" s="64">
        <f>C41/C17</f>
        <v>224.66666666666669</v>
      </c>
      <c r="D42" s="63">
        <f>D41/D17</f>
        <v>178.33333333333331</v>
      </c>
    </row>
    <row r="43" spans="1:4" ht="13.5">
      <c r="A43" s="46" t="s">
        <v>73</v>
      </c>
      <c r="B43" s="46">
        <v>220</v>
      </c>
      <c r="C43" s="63">
        <v>212.8</v>
      </c>
      <c r="D43" s="63">
        <v>407.2</v>
      </c>
    </row>
    <row r="44" spans="1:4" ht="13.5">
      <c r="A44" s="46" t="s">
        <v>74</v>
      </c>
      <c r="B44" s="46"/>
      <c r="C44" s="63">
        <f>C43-C41</f>
        <v>-191.60000000000002</v>
      </c>
      <c r="D44" s="63">
        <f>D43-D41</f>
        <v>-20.799999999999955</v>
      </c>
    </row>
    <row r="46" spans="1:4" ht="13.5">
      <c r="A46" s="32" t="s">
        <v>29</v>
      </c>
      <c r="B46" s="32"/>
      <c r="C46" s="32"/>
      <c r="D46" s="32" t="s">
        <v>75</v>
      </c>
    </row>
    <row r="47" spans="1:4" ht="13.5">
      <c r="A47" s="32"/>
      <c r="B47" s="32"/>
      <c r="C47" s="32"/>
      <c r="D47" s="32"/>
    </row>
    <row r="48" spans="1:4" ht="13.5">
      <c r="A48" s="32" t="s">
        <v>12</v>
      </c>
      <c r="B48" s="32"/>
      <c r="C48" s="32"/>
      <c r="D48" s="32" t="s">
        <v>76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26" sqref="K26"/>
    </sheetView>
  </sheetViews>
  <sheetFormatPr defaultColWidth="9.00390625" defaultRowHeight="12.75"/>
  <cols>
    <col min="1" max="1" width="3.625" style="0" customWidth="1"/>
    <col min="2" max="2" width="27.50390625" style="0" customWidth="1"/>
    <col min="3" max="3" width="16.75390625" style="0" customWidth="1"/>
    <col min="4" max="4" width="17.25390625" style="0" customWidth="1"/>
    <col min="7" max="7" width="7.50390625" style="0" customWidth="1"/>
    <col min="8" max="8" width="27.125" style="0" customWidth="1"/>
    <col min="9" max="9" width="13.50390625" style="0" customWidth="1"/>
    <col min="10" max="10" width="14.00390625" style="0" customWidth="1"/>
    <col min="11" max="11" width="9.50390625" style="0" bestFit="1" customWidth="1"/>
  </cols>
  <sheetData>
    <row r="1" spans="1:10" ht="18">
      <c r="A1" s="65" t="s">
        <v>97</v>
      </c>
      <c r="B1" s="65" t="s">
        <v>98</v>
      </c>
      <c r="C1" s="1"/>
      <c r="D1" s="66"/>
      <c r="G1" s="65" t="s">
        <v>97</v>
      </c>
      <c r="H1" s="65" t="s">
        <v>98</v>
      </c>
      <c r="I1" s="1"/>
      <c r="J1" s="66"/>
    </row>
    <row r="2" spans="1:9" ht="18">
      <c r="A2" s="65" t="s">
        <v>99</v>
      </c>
      <c r="B2" s="65" t="s">
        <v>100</v>
      </c>
      <c r="C2" s="1"/>
      <c r="G2" s="65" t="s">
        <v>99</v>
      </c>
      <c r="H2" s="65" t="s">
        <v>100</v>
      </c>
      <c r="I2" s="1"/>
    </row>
    <row r="3" spans="1:9" ht="18">
      <c r="A3" s="65" t="s">
        <v>101</v>
      </c>
      <c r="B3" s="65" t="s">
        <v>178</v>
      </c>
      <c r="C3" s="1"/>
      <c r="G3" s="65" t="s">
        <v>101</v>
      </c>
      <c r="H3" s="65" t="s">
        <v>178</v>
      </c>
      <c r="I3" s="1"/>
    </row>
    <row r="4" spans="1:9" ht="12.75">
      <c r="A4" s="1"/>
      <c r="B4" s="67"/>
      <c r="C4" s="1"/>
      <c r="G4" s="1"/>
      <c r="H4" s="67"/>
      <c r="I4" s="1"/>
    </row>
    <row r="5" spans="1:10" ht="12.75">
      <c r="A5" s="68"/>
      <c r="B5" s="69"/>
      <c r="C5" s="4"/>
      <c r="D5" s="4"/>
      <c r="G5" s="68"/>
      <c r="H5" s="69"/>
      <c r="I5" s="4"/>
      <c r="J5" s="4"/>
    </row>
    <row r="6" spans="1:10" ht="12.75">
      <c r="A6" s="70"/>
      <c r="B6" s="71"/>
      <c r="C6" s="72" t="s">
        <v>102</v>
      </c>
      <c r="D6" s="72" t="s">
        <v>103</v>
      </c>
      <c r="G6" s="70"/>
      <c r="H6" s="71"/>
      <c r="I6" s="72" t="s">
        <v>102</v>
      </c>
      <c r="J6" s="72" t="s">
        <v>103</v>
      </c>
    </row>
    <row r="7" spans="1:10" ht="12.75">
      <c r="A7" s="72" t="s">
        <v>104</v>
      </c>
      <c r="B7" s="5" t="s">
        <v>105</v>
      </c>
      <c r="C7" s="72" t="s">
        <v>106</v>
      </c>
      <c r="D7" s="72" t="s">
        <v>179</v>
      </c>
      <c r="G7" s="72" t="s">
        <v>104</v>
      </c>
      <c r="H7" s="5" t="s">
        <v>105</v>
      </c>
      <c r="I7" s="72" t="s">
        <v>106</v>
      </c>
      <c r="J7" s="72" t="s">
        <v>179</v>
      </c>
    </row>
    <row r="8" spans="1:10" ht="12.75">
      <c r="A8" s="70"/>
      <c r="B8" s="71"/>
      <c r="C8" s="72" t="s">
        <v>107</v>
      </c>
      <c r="D8" s="72" t="s">
        <v>180</v>
      </c>
      <c r="G8" s="70"/>
      <c r="H8" s="71"/>
      <c r="I8" s="72" t="s">
        <v>107</v>
      </c>
      <c r="J8" s="72" t="s">
        <v>181</v>
      </c>
    </row>
    <row r="9" spans="1:10" ht="12.75">
      <c r="A9" s="73"/>
      <c r="B9" s="6"/>
      <c r="C9" s="8" t="s">
        <v>182</v>
      </c>
      <c r="D9" s="8"/>
      <c r="G9" s="73"/>
      <c r="H9" s="6"/>
      <c r="I9" s="8" t="s">
        <v>182</v>
      </c>
      <c r="J9" s="8"/>
    </row>
    <row r="10" spans="1:10" ht="12.75">
      <c r="A10" s="9"/>
      <c r="B10" s="9"/>
      <c r="C10" s="73"/>
      <c r="D10" s="73"/>
      <c r="G10" s="9"/>
      <c r="H10" s="9"/>
      <c r="I10" s="73"/>
      <c r="J10" s="73"/>
    </row>
    <row r="11" spans="1:10" ht="12.75">
      <c r="A11" s="74" t="s">
        <v>108</v>
      </c>
      <c r="B11" s="9" t="s">
        <v>109</v>
      </c>
      <c r="C11" s="75">
        <v>144.8</v>
      </c>
      <c r="D11" s="75">
        <v>188.2</v>
      </c>
      <c r="G11" s="74" t="s">
        <v>108</v>
      </c>
      <c r="H11" s="9" t="s">
        <v>109</v>
      </c>
      <c r="I11" s="75"/>
      <c r="J11" s="75">
        <f>'[10]Январь'!C11+'[10]Февраль'!C11+'[10]Март'!C11</f>
        <v>188242.88</v>
      </c>
    </row>
    <row r="12" spans="1:10" ht="12.75">
      <c r="A12" s="74"/>
      <c r="B12" s="9"/>
      <c r="C12" s="75"/>
      <c r="D12" s="75"/>
      <c r="G12" s="74"/>
      <c r="H12" s="9"/>
      <c r="I12" s="75"/>
      <c r="J12" s="75"/>
    </row>
    <row r="13" spans="1:10" ht="12.75">
      <c r="A13" s="74" t="s">
        <v>110</v>
      </c>
      <c r="B13" s="9" t="s">
        <v>111</v>
      </c>
      <c r="C13" s="75">
        <v>42.7</v>
      </c>
      <c r="D13" s="75">
        <v>56.4</v>
      </c>
      <c r="G13" s="74" t="s">
        <v>110</v>
      </c>
      <c r="H13" s="9" t="s">
        <v>111</v>
      </c>
      <c r="I13" s="75"/>
      <c r="J13" s="75">
        <f>'[10]Январь'!C13+'[10]Февраль'!C13+'[10]Март'!C13</f>
        <v>56394.22</v>
      </c>
    </row>
    <row r="14" spans="1:10" ht="12.75">
      <c r="A14" s="74"/>
      <c r="B14" s="9"/>
      <c r="C14" s="75"/>
      <c r="D14" s="75"/>
      <c r="G14" s="74"/>
      <c r="H14" s="9"/>
      <c r="I14" s="75"/>
      <c r="J14" s="75"/>
    </row>
    <row r="15" spans="1:10" ht="12.75">
      <c r="A15" s="74" t="s">
        <v>112</v>
      </c>
      <c r="B15" s="9" t="s">
        <v>56</v>
      </c>
      <c r="C15" s="75">
        <v>0</v>
      </c>
      <c r="D15" s="75"/>
      <c r="G15" s="74" t="s">
        <v>112</v>
      </c>
      <c r="H15" s="9" t="s">
        <v>56</v>
      </c>
      <c r="I15" s="75"/>
      <c r="J15" s="75"/>
    </row>
    <row r="16" spans="1:10" ht="12.75">
      <c r="A16" s="74"/>
      <c r="B16" s="9"/>
      <c r="C16" s="75"/>
      <c r="D16" s="75"/>
      <c r="G16" s="74"/>
      <c r="H16" s="9"/>
      <c r="I16" s="75"/>
      <c r="J16" s="75"/>
    </row>
    <row r="17" spans="1:10" ht="12.75">
      <c r="A17" s="74" t="s">
        <v>113</v>
      </c>
      <c r="B17" s="9" t="s">
        <v>53</v>
      </c>
      <c r="C17" s="75">
        <v>11.3</v>
      </c>
      <c r="D17" s="75">
        <v>35.6</v>
      </c>
      <c r="G17" s="74" t="s">
        <v>113</v>
      </c>
      <c r="H17" s="9" t="s">
        <v>53</v>
      </c>
      <c r="I17" s="75"/>
      <c r="J17" s="75">
        <f>'[10]Январь'!C17+'[10]Февраль'!C17+'[10]Март'!C17</f>
        <v>35593.61</v>
      </c>
    </row>
    <row r="18" spans="1:10" ht="12.75">
      <c r="A18" s="74"/>
      <c r="B18" s="9"/>
      <c r="C18" s="75"/>
      <c r="D18" s="75"/>
      <c r="G18" s="74"/>
      <c r="H18" s="9"/>
      <c r="I18" s="75"/>
      <c r="J18" s="75"/>
    </row>
    <row r="19" spans="1:11" ht="12.75">
      <c r="A19" s="74" t="s">
        <v>114</v>
      </c>
      <c r="B19" s="9" t="s">
        <v>115</v>
      </c>
      <c r="C19" s="75">
        <f>SUM(C20:C27)</f>
        <v>319.1</v>
      </c>
      <c r="D19" s="75">
        <f>SUM(D20:D27)</f>
        <v>358.29999999999995</v>
      </c>
      <c r="G19" s="74" t="s">
        <v>114</v>
      </c>
      <c r="H19" s="9" t="s">
        <v>115</v>
      </c>
      <c r="I19" s="75"/>
      <c r="J19" s="75">
        <f>SUM(J20:J27)</f>
        <v>358289.86</v>
      </c>
      <c r="K19" s="113"/>
    </row>
    <row r="20" spans="1:10" ht="12.75">
      <c r="A20" s="9"/>
      <c r="B20" s="9" t="s">
        <v>116</v>
      </c>
      <c r="C20" s="21">
        <v>279.1</v>
      </c>
      <c r="D20" s="21">
        <v>327.4</v>
      </c>
      <c r="G20" s="9"/>
      <c r="H20" s="9" t="s">
        <v>116</v>
      </c>
      <c r="I20" s="21"/>
      <c r="J20" s="21">
        <f>'[10]Январь'!C20+'[10]Февраль'!C20+'[10]Март'!C20</f>
        <v>327437.95999999996</v>
      </c>
    </row>
    <row r="21" spans="1:10" ht="12.75">
      <c r="A21" s="9"/>
      <c r="B21" s="9" t="s">
        <v>117</v>
      </c>
      <c r="C21" s="21">
        <v>17.1</v>
      </c>
      <c r="D21" s="21">
        <v>1</v>
      </c>
      <c r="G21" s="9"/>
      <c r="H21" s="9" t="s">
        <v>117</v>
      </c>
      <c r="I21" s="21"/>
      <c r="J21" s="21">
        <f>'[10]Январь'!C21+'[10]Февраль'!C21+'[10]Март'!C21</f>
        <v>990</v>
      </c>
    </row>
    <row r="22" spans="1:10" ht="12.75">
      <c r="A22" s="9"/>
      <c r="B22" s="9" t="s">
        <v>118</v>
      </c>
      <c r="C22" s="21">
        <v>0</v>
      </c>
      <c r="D22" s="21">
        <v>1.3</v>
      </c>
      <c r="G22" s="9"/>
      <c r="H22" s="9" t="s">
        <v>118</v>
      </c>
      <c r="I22" s="21"/>
      <c r="J22" s="21">
        <f>'[10]Январь'!C22+'[10]Февраль'!C22+'[10]Март'!C22</f>
        <v>1300</v>
      </c>
    </row>
    <row r="23" spans="1:10" ht="12.75">
      <c r="A23" s="9"/>
      <c r="B23" s="9" t="s">
        <v>119</v>
      </c>
      <c r="C23" s="21">
        <v>5</v>
      </c>
      <c r="D23" s="21">
        <v>4.7</v>
      </c>
      <c r="G23" s="9"/>
      <c r="H23" s="9" t="s">
        <v>119</v>
      </c>
      <c r="I23" s="21"/>
      <c r="J23" s="21">
        <f>'[10]Январь'!C23+'[10]Февраль'!C23+'[10]Март'!C23</f>
        <v>4672.9</v>
      </c>
    </row>
    <row r="24" spans="1:10" ht="12.75">
      <c r="A24" s="9"/>
      <c r="B24" s="9" t="s">
        <v>120</v>
      </c>
      <c r="C24" s="21">
        <v>17.9</v>
      </c>
      <c r="D24" s="21">
        <v>12.4</v>
      </c>
      <c r="G24" s="9"/>
      <c r="H24" s="9" t="s">
        <v>120</v>
      </c>
      <c r="I24" s="21"/>
      <c r="J24" s="21">
        <f>'[10]Январь'!C24+'[10]Февраль'!C24+'[10]Март'!C24</f>
        <v>12354</v>
      </c>
    </row>
    <row r="25" spans="1:10" ht="12.75">
      <c r="A25" s="9"/>
      <c r="B25" s="9" t="s">
        <v>121</v>
      </c>
      <c r="C25" s="21">
        <v>0</v>
      </c>
      <c r="D25" s="21"/>
      <c r="G25" s="9"/>
      <c r="H25" s="9" t="s">
        <v>121</v>
      </c>
      <c r="I25" s="21"/>
      <c r="J25" s="21">
        <f>'[10]Январь'!C25+'[10]Февраль'!C25+'[10]Март'!C25</f>
        <v>0</v>
      </c>
    </row>
    <row r="26" spans="1:10" ht="12.75">
      <c r="A26" s="9"/>
      <c r="B26" s="9" t="s">
        <v>122</v>
      </c>
      <c r="C26" s="21">
        <v>0</v>
      </c>
      <c r="D26" s="21">
        <v>11.5</v>
      </c>
      <c r="G26" s="9"/>
      <c r="H26" s="9" t="s">
        <v>122</v>
      </c>
      <c r="I26" s="21"/>
      <c r="J26" s="21"/>
    </row>
    <row r="27" spans="1:10" ht="12.75">
      <c r="A27" s="9"/>
      <c r="B27" s="9" t="s">
        <v>123</v>
      </c>
      <c r="C27" s="21"/>
      <c r="D27" s="21"/>
      <c r="G27" s="9"/>
      <c r="H27" s="9" t="s">
        <v>123</v>
      </c>
      <c r="I27" s="21"/>
      <c r="J27" s="21">
        <f>'[10]Февраль'!C27</f>
        <v>11535</v>
      </c>
    </row>
    <row r="28" spans="1:10" ht="12.75">
      <c r="A28" s="9"/>
      <c r="B28" s="9"/>
      <c r="C28" s="21"/>
      <c r="D28" s="21"/>
      <c r="G28" s="9"/>
      <c r="H28" s="9"/>
      <c r="I28" s="21"/>
      <c r="J28" s="21"/>
    </row>
    <row r="29" spans="1:11" ht="12.75">
      <c r="A29" s="9"/>
      <c r="B29" s="9" t="s">
        <v>124</v>
      </c>
      <c r="C29" s="76">
        <f>C11+C13+C15+C17+C19</f>
        <v>517.9000000000001</v>
      </c>
      <c r="D29" s="76">
        <f>D11+D13+D15+D17+D19</f>
        <v>638.5</v>
      </c>
      <c r="G29" s="9"/>
      <c r="H29" s="9" t="s">
        <v>124</v>
      </c>
      <c r="I29" s="76"/>
      <c r="J29" s="76">
        <f>J11+J13+J15+J17+J19</f>
        <v>638520.5700000001</v>
      </c>
      <c r="K29" s="113"/>
    </row>
    <row r="30" spans="1:9" ht="12.75">
      <c r="A30" s="1"/>
      <c r="B30" s="1"/>
      <c r="C30" s="1"/>
      <c r="G30" s="1"/>
      <c r="H30" s="1"/>
      <c r="I30" s="1"/>
    </row>
    <row r="32" spans="2:10" ht="12.75">
      <c r="B32" t="s">
        <v>12</v>
      </c>
      <c r="C32" s="77"/>
      <c r="D32" t="s">
        <v>76</v>
      </c>
      <c r="H32" t="s">
        <v>12</v>
      </c>
      <c r="I32" s="77"/>
      <c r="J32" t="s">
        <v>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D18" sqref="D18"/>
    </sheetView>
  </sheetViews>
  <sheetFormatPr defaultColWidth="9.00390625" defaultRowHeight="12.75"/>
  <cols>
    <col min="1" max="1" width="3.625" style="0" customWidth="1"/>
    <col min="2" max="2" width="25.75390625" style="0" customWidth="1"/>
    <col min="3" max="3" width="23.50390625" style="0" customWidth="1"/>
    <col min="4" max="4" width="18.75390625" style="0" customWidth="1"/>
    <col min="7" max="7" width="4.125" style="0" customWidth="1"/>
    <col min="8" max="8" width="27.625" style="0" customWidth="1"/>
    <col min="9" max="9" width="12.875" style="0" customWidth="1"/>
    <col min="10" max="10" width="12.625" style="0" customWidth="1"/>
    <col min="12" max="12" width="13.125" style="0" bestFit="1" customWidth="1"/>
  </cols>
  <sheetData>
    <row r="2" spans="1:3" ht="16.5">
      <c r="A2" s="1"/>
      <c r="B2" s="78" t="s">
        <v>125</v>
      </c>
      <c r="C2" s="78"/>
    </row>
    <row r="3" spans="1:9" ht="16.5">
      <c r="A3" s="1"/>
      <c r="B3" s="78" t="s">
        <v>183</v>
      </c>
      <c r="C3" s="78"/>
      <c r="G3" s="1"/>
      <c r="H3" s="78" t="s">
        <v>125</v>
      </c>
      <c r="I3" s="78"/>
    </row>
    <row r="4" spans="1:9" ht="16.5">
      <c r="A4" s="4"/>
      <c r="B4" s="4"/>
      <c r="C4" s="4" t="s">
        <v>102</v>
      </c>
      <c r="D4" s="79" t="s">
        <v>103</v>
      </c>
      <c r="G4" s="1"/>
      <c r="H4" s="78" t="s">
        <v>183</v>
      </c>
      <c r="I4" s="78"/>
    </row>
    <row r="5" spans="1:10" ht="12.75">
      <c r="A5" s="72" t="s">
        <v>104</v>
      </c>
      <c r="B5" s="72" t="s">
        <v>105</v>
      </c>
      <c r="C5" s="72" t="s">
        <v>126</v>
      </c>
      <c r="D5" s="80" t="s">
        <v>184</v>
      </c>
      <c r="G5" s="4"/>
      <c r="H5" s="4"/>
      <c r="I5" s="4" t="s">
        <v>102</v>
      </c>
      <c r="J5" s="79" t="s">
        <v>103</v>
      </c>
    </row>
    <row r="6" spans="1:10" ht="12.75">
      <c r="A6" s="8" t="s">
        <v>127</v>
      </c>
      <c r="B6" s="8"/>
      <c r="C6" s="8" t="s">
        <v>185</v>
      </c>
      <c r="D6" s="125"/>
      <c r="G6" s="72" t="s">
        <v>104</v>
      </c>
      <c r="H6" s="72" t="s">
        <v>105</v>
      </c>
      <c r="I6" s="72" t="s">
        <v>126</v>
      </c>
      <c r="J6" s="80" t="s">
        <v>184</v>
      </c>
    </row>
    <row r="7" spans="1:10" ht="12.75">
      <c r="A7" s="9"/>
      <c r="B7" s="9"/>
      <c r="C7" s="9"/>
      <c r="D7" s="82"/>
      <c r="G7" s="8" t="s">
        <v>127</v>
      </c>
      <c r="H7" s="8"/>
      <c r="I7" s="8" t="s">
        <v>185</v>
      </c>
      <c r="J7" s="125"/>
    </row>
    <row r="8" spans="1:10" ht="12.75">
      <c r="A8" s="9" t="s">
        <v>108</v>
      </c>
      <c r="B8" s="9" t="s">
        <v>128</v>
      </c>
      <c r="C8" s="83">
        <v>486.8</v>
      </c>
      <c r="D8" s="84">
        <v>496.9</v>
      </c>
      <c r="G8" s="9"/>
      <c r="H8" s="9"/>
      <c r="I8" s="9"/>
      <c r="J8" s="82"/>
    </row>
    <row r="9" spans="1:10" ht="12.75">
      <c r="A9" s="9"/>
      <c r="B9" s="9"/>
      <c r="C9" s="85"/>
      <c r="D9" s="84"/>
      <c r="G9" s="9" t="s">
        <v>108</v>
      </c>
      <c r="H9" s="9" t="s">
        <v>128</v>
      </c>
      <c r="I9" s="83"/>
      <c r="J9" s="88">
        <f>'[11]Январь'!C8+'[11]Февраль'!C8+'[11]Март'!C8</f>
        <v>496891.54000000004</v>
      </c>
    </row>
    <row r="10" spans="1:10" ht="12.75">
      <c r="A10" s="9" t="s">
        <v>110</v>
      </c>
      <c r="B10" s="9" t="s">
        <v>129</v>
      </c>
      <c r="C10" s="83">
        <v>143.4</v>
      </c>
      <c r="D10" s="84">
        <v>148.7</v>
      </c>
      <c r="G10" s="9"/>
      <c r="H10" s="9"/>
      <c r="I10" s="85"/>
      <c r="J10" s="84"/>
    </row>
    <row r="11" spans="1:10" ht="12.75">
      <c r="A11" s="9"/>
      <c r="B11" s="9"/>
      <c r="C11" s="85"/>
      <c r="D11" s="84"/>
      <c r="G11" s="9" t="s">
        <v>110</v>
      </c>
      <c r="H11" s="9" t="s">
        <v>129</v>
      </c>
      <c r="I11" s="83"/>
      <c r="J11" s="88">
        <f>'[11]Январь'!C10+'[11]Февраль'!C10+'[11]Март'!C10</f>
        <v>148692.27</v>
      </c>
    </row>
    <row r="12" spans="1:10" ht="12.75">
      <c r="A12" s="9" t="s">
        <v>113</v>
      </c>
      <c r="B12" s="9" t="s">
        <v>53</v>
      </c>
      <c r="C12" s="83">
        <v>24.6</v>
      </c>
      <c r="D12" s="84">
        <v>18.1</v>
      </c>
      <c r="G12" s="9"/>
      <c r="H12" s="9"/>
      <c r="I12" s="85"/>
      <c r="J12" s="84"/>
    </row>
    <row r="13" spans="1:10" ht="12.75">
      <c r="A13" s="9"/>
      <c r="B13" s="9"/>
      <c r="C13" s="83"/>
      <c r="D13" s="84"/>
      <c r="G13" s="9" t="s">
        <v>113</v>
      </c>
      <c r="H13" s="9" t="s">
        <v>53</v>
      </c>
      <c r="I13" s="83"/>
      <c r="J13" s="88">
        <f>'[11]Январь'!C12+'[11]Февраль'!C12+'[11]Март'!C12</f>
        <v>18130.6</v>
      </c>
    </row>
    <row r="14" spans="1:10" ht="12.75">
      <c r="A14" s="9" t="s">
        <v>114</v>
      </c>
      <c r="B14" s="9" t="s">
        <v>115</v>
      </c>
      <c r="C14" s="83">
        <f>SUM(C15:C24)</f>
        <v>50.69999999999999</v>
      </c>
      <c r="D14" s="84">
        <f>SUM(D15:D25)</f>
        <v>55.800000000000004</v>
      </c>
      <c r="G14" s="9"/>
      <c r="H14" s="9"/>
      <c r="I14" s="83"/>
      <c r="J14" s="84"/>
    </row>
    <row r="15" spans="1:10" ht="12.75">
      <c r="A15" s="9"/>
      <c r="B15" s="9" t="s">
        <v>130</v>
      </c>
      <c r="C15" s="126"/>
      <c r="D15" s="86"/>
      <c r="G15" s="9" t="s">
        <v>114</v>
      </c>
      <c r="H15" s="9" t="s">
        <v>115</v>
      </c>
      <c r="I15" s="83"/>
      <c r="J15" s="88">
        <f>SUM(J16:J25)</f>
        <v>55793.01</v>
      </c>
    </row>
    <row r="16" spans="1:10" ht="12.75">
      <c r="A16" s="9"/>
      <c r="B16" s="9" t="s">
        <v>131</v>
      </c>
      <c r="C16" s="85">
        <v>0.7</v>
      </c>
      <c r="D16" s="86">
        <v>0.8</v>
      </c>
      <c r="G16" s="9"/>
      <c r="H16" s="9" t="s">
        <v>130</v>
      </c>
      <c r="I16" s="126"/>
      <c r="J16" s="85">
        <f>'[11]Январь'!C15+'[11]Февраль'!C15+'[11]Март'!C15</f>
        <v>0</v>
      </c>
    </row>
    <row r="17" spans="1:10" ht="12.75">
      <c r="A17" s="9"/>
      <c r="B17" s="9" t="s">
        <v>132</v>
      </c>
      <c r="C17" s="85">
        <v>12.2</v>
      </c>
      <c r="D17" s="87">
        <v>11.6</v>
      </c>
      <c r="G17" s="9"/>
      <c r="H17" s="9" t="s">
        <v>131</v>
      </c>
      <c r="I17" s="85"/>
      <c r="J17" s="85">
        <f>'[11]Январь'!C16+'[11]Февраль'!C16</f>
        <v>800</v>
      </c>
    </row>
    <row r="18" spans="1:10" ht="12.75">
      <c r="A18" s="9"/>
      <c r="B18" s="9" t="s">
        <v>133</v>
      </c>
      <c r="C18" s="85"/>
      <c r="D18" s="86"/>
      <c r="G18" s="9"/>
      <c r="H18" s="9" t="s">
        <v>132</v>
      </c>
      <c r="I18" s="85"/>
      <c r="J18" s="87">
        <f>'[11]Январь'!C17+'[11]Февраль'!C17+'[11]Март'!C17</f>
        <v>11603.82</v>
      </c>
    </row>
    <row r="19" spans="1:10" ht="12.75">
      <c r="A19" s="9"/>
      <c r="B19" s="9" t="s">
        <v>134</v>
      </c>
      <c r="C19" s="85">
        <v>12</v>
      </c>
      <c r="D19" s="87">
        <v>12</v>
      </c>
      <c r="G19" s="9"/>
      <c r="H19" s="9" t="s">
        <v>133</v>
      </c>
      <c r="I19" s="85"/>
      <c r="J19" s="85">
        <f>'[11]Январь'!C18+'[11]Февраль'!C18+'[11]Март'!C18</f>
        <v>0</v>
      </c>
    </row>
    <row r="20" spans="1:10" ht="12.75">
      <c r="A20" s="9"/>
      <c r="B20" s="9" t="s">
        <v>135</v>
      </c>
      <c r="C20" s="126">
        <v>10.7</v>
      </c>
      <c r="D20" s="86">
        <v>3.2</v>
      </c>
      <c r="G20" s="9"/>
      <c r="H20" s="9" t="s">
        <v>134</v>
      </c>
      <c r="I20" s="85"/>
      <c r="J20" s="87">
        <f>'[11]Январь'!C19+'[11]Февраль'!C19+'[11]Март'!C19</f>
        <v>12000</v>
      </c>
    </row>
    <row r="21" spans="1:10" ht="12.75">
      <c r="A21" s="9"/>
      <c r="B21" s="9" t="s">
        <v>136</v>
      </c>
      <c r="C21" s="126">
        <v>3.8</v>
      </c>
      <c r="D21" s="86">
        <v>5.7</v>
      </c>
      <c r="G21" s="9"/>
      <c r="H21" s="9" t="s">
        <v>135</v>
      </c>
      <c r="I21" s="126"/>
      <c r="J21" s="85">
        <f>'[11]Январь'!C20+'[11]Февраль'!C20+'[11]Март'!C20</f>
        <v>3188</v>
      </c>
    </row>
    <row r="22" spans="1:10" ht="12.75">
      <c r="A22" s="9"/>
      <c r="B22" s="9" t="s">
        <v>137</v>
      </c>
      <c r="C22" s="85">
        <v>2.5</v>
      </c>
      <c r="D22" s="86">
        <v>1.6</v>
      </c>
      <c r="G22" s="9"/>
      <c r="H22" s="9" t="s">
        <v>136</v>
      </c>
      <c r="I22" s="126"/>
      <c r="J22" s="85">
        <f>'[11]Январь'!C21+'[11]Февраль'!C21+'[11]Март'!C21</f>
        <v>5700</v>
      </c>
    </row>
    <row r="23" spans="1:10" ht="12.75">
      <c r="A23" s="9"/>
      <c r="B23" s="9" t="s">
        <v>138</v>
      </c>
      <c r="C23" s="85">
        <v>3.3</v>
      </c>
      <c r="D23" s="86">
        <v>15.3</v>
      </c>
      <c r="G23" s="9"/>
      <c r="H23" s="9" t="s">
        <v>137</v>
      </c>
      <c r="I23" s="85"/>
      <c r="J23" s="85">
        <f>'[11]Январь'!C22+'[11]Февраль'!C22+'[11]Март'!C22</f>
        <v>1600</v>
      </c>
    </row>
    <row r="24" spans="1:10" ht="12.75">
      <c r="A24" s="9"/>
      <c r="B24" s="9" t="s">
        <v>139</v>
      </c>
      <c r="C24" s="85">
        <v>5.5</v>
      </c>
      <c r="D24" s="86">
        <v>5.6</v>
      </c>
      <c r="G24" s="9"/>
      <c r="H24" s="9" t="s">
        <v>138</v>
      </c>
      <c r="I24" s="85"/>
      <c r="J24" s="85">
        <f>'[11]Январь'!C23+'[11]Февраль'!C23+'[11]Март'!C23</f>
        <v>15321.19</v>
      </c>
    </row>
    <row r="25" spans="1:10" ht="12.75">
      <c r="A25" s="9"/>
      <c r="B25" s="9"/>
      <c r="C25" s="85"/>
      <c r="D25" s="86"/>
      <c r="G25" s="9"/>
      <c r="H25" s="9" t="s">
        <v>139</v>
      </c>
      <c r="I25" s="85"/>
      <c r="J25" s="85">
        <f>'[11]Январь'!C24+'[11]Февраль'!C24+'[11]Март'!C24</f>
        <v>5580</v>
      </c>
    </row>
    <row r="26" spans="1:10" ht="12.75">
      <c r="A26" s="9" t="s">
        <v>140</v>
      </c>
      <c r="B26" s="9" t="s">
        <v>56</v>
      </c>
      <c r="C26" s="88"/>
      <c r="D26" s="84"/>
      <c r="G26" s="9"/>
      <c r="H26" s="9"/>
      <c r="I26" s="85"/>
      <c r="J26" s="86"/>
    </row>
    <row r="27" spans="1:10" ht="12.75">
      <c r="A27" s="9"/>
      <c r="B27" s="9"/>
      <c r="C27" s="85"/>
      <c r="D27" s="84"/>
      <c r="G27" s="9" t="s">
        <v>140</v>
      </c>
      <c r="H27" s="9" t="s">
        <v>56</v>
      </c>
      <c r="I27" s="88"/>
      <c r="J27" s="84"/>
    </row>
    <row r="28" spans="1:10" ht="12.75">
      <c r="A28" s="9" t="s">
        <v>141</v>
      </c>
      <c r="B28" s="9" t="s">
        <v>142</v>
      </c>
      <c r="C28" s="83"/>
      <c r="D28" s="86"/>
      <c r="G28" s="9"/>
      <c r="H28" s="9"/>
      <c r="I28" s="85"/>
      <c r="J28" s="84"/>
    </row>
    <row r="29" spans="1:10" ht="12.75">
      <c r="A29" s="9"/>
      <c r="B29" s="9"/>
      <c r="C29" s="83"/>
      <c r="D29" s="86"/>
      <c r="G29" s="9" t="s">
        <v>141</v>
      </c>
      <c r="H29" s="9" t="s">
        <v>142</v>
      </c>
      <c r="I29" s="83"/>
      <c r="J29" s="86"/>
    </row>
    <row r="30" spans="1:10" ht="12.75">
      <c r="A30" s="9"/>
      <c r="B30" s="9" t="s">
        <v>143</v>
      </c>
      <c r="C30" s="83">
        <f>C8+C10+C12+C14+C28+C26</f>
        <v>705.5</v>
      </c>
      <c r="D30" s="84">
        <f>D8+D10+D12+D14+D26</f>
        <v>719.4999999999999</v>
      </c>
      <c r="G30" s="9"/>
      <c r="H30" s="9"/>
      <c r="I30" s="83"/>
      <c r="J30" s="86"/>
    </row>
    <row r="31" spans="1:12" ht="12.75">
      <c r="A31" s="89"/>
      <c r="B31" s="89"/>
      <c r="C31" s="90"/>
      <c r="D31" s="91"/>
      <c r="G31" s="9"/>
      <c r="H31" s="9" t="s">
        <v>143</v>
      </c>
      <c r="I31" s="83"/>
      <c r="J31" s="84">
        <f>J9+J11+J13+J15+J27</f>
        <v>719507.42</v>
      </c>
      <c r="L31" s="114">
        <f>'[11]Январь'!C29+'[11]Февраль'!C29+'[11]Март'!C29</f>
        <v>719507.42</v>
      </c>
    </row>
    <row r="32" spans="7:10" ht="12.75">
      <c r="G32" s="89"/>
      <c r="H32" s="89"/>
      <c r="I32" s="90"/>
      <c r="J32" s="91"/>
    </row>
    <row r="33" spans="2:3" ht="12.75">
      <c r="B33" t="s">
        <v>12</v>
      </c>
      <c r="C33" t="s">
        <v>144</v>
      </c>
    </row>
    <row r="34" spans="8:9" ht="12.75">
      <c r="H34" t="s">
        <v>12</v>
      </c>
      <c r="I34" t="s">
        <v>144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4" sqref="B14"/>
    </sheetView>
  </sheetViews>
  <sheetFormatPr defaultColWidth="9.00390625" defaultRowHeight="12.75"/>
  <cols>
    <col min="1" max="1" width="6.375" style="0" customWidth="1"/>
    <col min="2" max="2" width="34.50390625" style="0" customWidth="1"/>
    <col min="3" max="3" width="14.125" style="0" customWidth="1"/>
    <col min="4" max="4" width="16.00390625" style="0" customWidth="1"/>
    <col min="8" max="8" width="31.50390625" style="0" customWidth="1"/>
    <col min="9" max="9" width="18.75390625" style="0" customWidth="1"/>
  </cols>
  <sheetData>
    <row r="1" spans="1:9" ht="21">
      <c r="A1" s="31"/>
      <c r="B1" s="92" t="s">
        <v>145</v>
      </c>
      <c r="C1" s="31"/>
      <c r="G1" s="31"/>
      <c r="H1" s="92" t="s">
        <v>145</v>
      </c>
      <c r="I1" s="31"/>
    </row>
    <row r="2" spans="1:9" ht="12.75">
      <c r="A2" s="31"/>
      <c r="B2" s="31"/>
      <c r="C2" s="31"/>
      <c r="G2" s="31"/>
      <c r="H2" s="31"/>
      <c r="I2" s="31"/>
    </row>
    <row r="3" spans="1:9" ht="15">
      <c r="A3" s="31"/>
      <c r="B3" s="93" t="s">
        <v>186</v>
      </c>
      <c r="C3" s="31"/>
      <c r="G3" s="31"/>
      <c r="H3" s="93" t="s">
        <v>187</v>
      </c>
      <c r="I3" s="31"/>
    </row>
    <row r="4" spans="1:9" ht="12.75">
      <c r="A4" s="31"/>
      <c r="B4" s="31" t="s">
        <v>168</v>
      </c>
      <c r="C4" s="31"/>
      <c r="G4" s="31"/>
      <c r="H4" s="31" t="s">
        <v>188</v>
      </c>
      <c r="I4" s="31"/>
    </row>
    <row r="5" spans="1:9" ht="12.75">
      <c r="A5" s="79"/>
      <c r="B5" s="79"/>
      <c r="C5" s="79" t="s">
        <v>146</v>
      </c>
      <c r="D5" s="79" t="s">
        <v>46</v>
      </c>
      <c r="G5" s="79"/>
      <c r="H5" s="79"/>
      <c r="I5" s="127"/>
    </row>
    <row r="6" spans="1:9" ht="12.75">
      <c r="A6" s="80" t="s">
        <v>104</v>
      </c>
      <c r="B6" s="80" t="s">
        <v>105</v>
      </c>
      <c r="C6" s="80" t="s">
        <v>106</v>
      </c>
      <c r="D6" s="80" t="s">
        <v>189</v>
      </c>
      <c r="G6" s="80" t="s">
        <v>104</v>
      </c>
      <c r="H6" s="80" t="s">
        <v>105</v>
      </c>
      <c r="I6" s="80" t="s">
        <v>103</v>
      </c>
    </row>
    <row r="7" spans="1:9" ht="12.75">
      <c r="A7" s="81" t="s">
        <v>127</v>
      </c>
      <c r="B7" s="81"/>
      <c r="C7" s="81" t="s">
        <v>107</v>
      </c>
      <c r="D7" s="81"/>
      <c r="G7" s="81" t="s">
        <v>127</v>
      </c>
      <c r="H7" s="81"/>
      <c r="I7" s="125"/>
    </row>
    <row r="8" spans="1:9" ht="12.75">
      <c r="A8" s="94"/>
      <c r="B8" s="94"/>
      <c r="C8" s="94"/>
      <c r="D8" s="82"/>
      <c r="G8" s="94"/>
      <c r="H8" s="94"/>
      <c r="I8" s="94"/>
    </row>
    <row r="9" spans="1:9" ht="12.75">
      <c r="A9" s="94" t="s">
        <v>108</v>
      </c>
      <c r="B9" s="94" t="s">
        <v>147</v>
      </c>
      <c r="C9" s="94"/>
      <c r="D9" s="82"/>
      <c r="G9" s="94" t="s">
        <v>108</v>
      </c>
      <c r="H9" s="94" t="s">
        <v>147</v>
      </c>
      <c r="I9" s="94"/>
    </row>
    <row r="10" spans="1:9" ht="12.75">
      <c r="A10" s="94"/>
      <c r="B10" s="94"/>
      <c r="C10" s="94"/>
      <c r="D10" s="82"/>
      <c r="G10" s="94"/>
      <c r="H10" s="94"/>
      <c r="I10" s="94"/>
    </row>
    <row r="11" spans="1:9" ht="12.75">
      <c r="A11" s="94" t="s">
        <v>110</v>
      </c>
      <c r="B11" s="94" t="s">
        <v>148</v>
      </c>
      <c r="C11" s="94"/>
      <c r="D11" s="82"/>
      <c r="G11" s="94" t="s">
        <v>110</v>
      </c>
      <c r="H11" s="94" t="s">
        <v>148</v>
      </c>
      <c r="I11" s="94"/>
    </row>
    <row r="12" spans="1:9" ht="12.75">
      <c r="A12" s="94"/>
      <c r="B12" s="94"/>
      <c r="C12" s="94"/>
      <c r="D12" s="82"/>
      <c r="G12" s="94"/>
      <c r="H12" s="94"/>
      <c r="I12" s="94"/>
    </row>
    <row r="13" spans="1:9" ht="12.75">
      <c r="A13" s="94" t="s">
        <v>112</v>
      </c>
      <c r="B13" s="94" t="s">
        <v>142</v>
      </c>
      <c r="C13" s="94"/>
      <c r="D13" s="82">
        <v>63.6</v>
      </c>
      <c r="G13" s="94" t="s">
        <v>112</v>
      </c>
      <c r="H13" s="94" t="s">
        <v>142</v>
      </c>
      <c r="I13" s="94">
        <f>'[12]Март'!C13</f>
        <v>63602.39</v>
      </c>
    </row>
    <row r="14" spans="1:9" ht="12.75">
      <c r="A14" s="94"/>
      <c r="B14" s="94"/>
      <c r="C14" s="94"/>
      <c r="D14" s="82"/>
      <c r="G14" s="94"/>
      <c r="H14" s="94"/>
      <c r="I14" s="94"/>
    </row>
    <row r="15" spans="1:9" ht="12.75">
      <c r="A15" s="94" t="s">
        <v>113</v>
      </c>
      <c r="B15" s="94" t="s">
        <v>149</v>
      </c>
      <c r="C15" s="94"/>
      <c r="D15" s="82">
        <v>38.7</v>
      </c>
      <c r="G15" s="94" t="s">
        <v>113</v>
      </c>
      <c r="H15" s="94" t="s">
        <v>149</v>
      </c>
      <c r="I15" s="94">
        <f>'[12]Январь'!C15</f>
        <v>38699.31999999999</v>
      </c>
    </row>
    <row r="16" spans="1:9" ht="12.75">
      <c r="A16" s="94"/>
      <c r="B16" s="94"/>
      <c r="C16" s="94"/>
      <c r="D16" s="82"/>
      <c r="G16" s="94"/>
      <c r="H16" s="94"/>
      <c r="I16" s="94"/>
    </row>
    <row r="17" spans="1:9" ht="12.75">
      <c r="A17" s="94" t="s">
        <v>114</v>
      </c>
      <c r="B17" s="94" t="s">
        <v>150</v>
      </c>
      <c r="C17" s="94">
        <v>7.2</v>
      </c>
      <c r="D17" s="82">
        <v>14.8</v>
      </c>
      <c r="G17" s="94" t="s">
        <v>114</v>
      </c>
      <c r="H17" s="94" t="s">
        <v>150</v>
      </c>
      <c r="I17" s="94">
        <f>'[12]Март'!C17+'[12]Февраль'!C17</f>
        <v>14756.24</v>
      </c>
    </row>
    <row r="18" spans="1:9" ht="12.75">
      <c r="A18" s="94"/>
      <c r="B18" s="94"/>
      <c r="C18" s="94"/>
      <c r="D18" s="82"/>
      <c r="G18" s="94"/>
      <c r="H18" s="94"/>
      <c r="I18" s="94" t="s">
        <v>91</v>
      </c>
    </row>
    <row r="19" spans="1:9" ht="12.75">
      <c r="A19" s="94"/>
      <c r="B19" s="94"/>
      <c r="C19" s="94"/>
      <c r="D19" s="82"/>
      <c r="G19" s="94"/>
      <c r="H19" s="94"/>
      <c r="I19" s="94"/>
    </row>
    <row r="20" spans="1:11" ht="12.75">
      <c r="A20" s="95"/>
      <c r="B20" s="95" t="s">
        <v>151</v>
      </c>
      <c r="C20" s="94">
        <f>SUM(C9:C19)</f>
        <v>7.2</v>
      </c>
      <c r="D20" s="82">
        <f>SUM(D9:D17)</f>
        <v>117.10000000000001</v>
      </c>
      <c r="G20" s="95"/>
      <c r="H20" s="95" t="s">
        <v>151</v>
      </c>
      <c r="I20" s="94">
        <f>SUM(I9:I19)</f>
        <v>117057.95</v>
      </c>
      <c r="K20">
        <f>'[12]Январь'!C20+'[12]Февраль'!C20+'[12]Март'!C20</f>
        <v>117057.94999999998</v>
      </c>
    </row>
    <row r="21" spans="1:9" ht="12.75">
      <c r="A21" s="31"/>
      <c r="B21" s="31"/>
      <c r="C21" s="31"/>
      <c r="G21" s="31"/>
      <c r="H21" s="31"/>
      <c r="I21" s="31"/>
    </row>
    <row r="22" spans="1:9" ht="12.75">
      <c r="A22" s="31"/>
      <c r="B22" s="31"/>
      <c r="C22" s="31"/>
      <c r="G22" s="31"/>
      <c r="H22" s="31"/>
      <c r="I22" s="31"/>
    </row>
    <row r="23" spans="1:9" ht="12.75">
      <c r="A23" s="31"/>
      <c r="B23" s="31"/>
      <c r="C23" s="31"/>
      <c r="G23" s="31"/>
      <c r="H23" s="31"/>
      <c r="I23" s="31"/>
    </row>
    <row r="24" spans="1:9" ht="12.75">
      <c r="A24" s="31"/>
      <c r="B24" s="31" t="s">
        <v>12</v>
      </c>
      <c r="C24" s="31" t="s">
        <v>76</v>
      </c>
      <c r="G24" s="31"/>
      <c r="H24" s="31" t="s">
        <v>12</v>
      </c>
      <c r="I24" s="31" t="s">
        <v>76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B18" sqref="B18"/>
    </sheetView>
  </sheetViews>
  <sheetFormatPr defaultColWidth="9.00390625" defaultRowHeight="12.75"/>
  <cols>
    <col min="1" max="1" width="45.625" style="0" customWidth="1"/>
    <col min="3" max="3" width="14.75390625" style="0" customWidth="1"/>
    <col min="4" max="4" width="16.125" style="0" customWidth="1"/>
  </cols>
  <sheetData>
    <row r="1" spans="1:4" ht="13.5">
      <c r="A1" s="32"/>
      <c r="B1" s="32"/>
      <c r="C1" s="32"/>
      <c r="D1" s="32"/>
    </row>
    <row r="2" spans="1:4" ht="13.5">
      <c r="A2" s="32"/>
      <c r="B2" s="32" t="s">
        <v>42</v>
      </c>
      <c r="C2" s="32"/>
      <c r="D2" s="32"/>
    </row>
    <row r="3" spans="1:4" ht="13.5">
      <c r="A3" s="32"/>
      <c r="B3" s="32" t="s">
        <v>43</v>
      </c>
      <c r="C3" s="32"/>
      <c r="D3" s="32"/>
    </row>
    <row r="4" spans="1:4" ht="13.5">
      <c r="A4" s="32"/>
      <c r="B4" s="32"/>
      <c r="C4" s="32"/>
      <c r="D4" s="32"/>
    </row>
    <row r="5" spans="1:4" ht="13.5">
      <c r="A5" s="32" t="s">
        <v>30</v>
      </c>
      <c r="B5" s="32"/>
      <c r="C5" s="32"/>
      <c r="D5" s="32"/>
    </row>
    <row r="6" spans="1:4" ht="13.5">
      <c r="A6" s="32"/>
      <c r="B6" s="32"/>
      <c r="C6" s="32"/>
      <c r="D6" s="32"/>
    </row>
    <row r="7" spans="1:4" ht="13.5">
      <c r="A7" s="32" t="s">
        <v>31</v>
      </c>
      <c r="B7" s="32"/>
      <c r="C7" s="32"/>
      <c r="D7" s="32"/>
    </row>
    <row r="8" spans="1:4" ht="13.5">
      <c r="A8" s="32"/>
      <c r="B8" s="32"/>
      <c r="C8" s="32"/>
      <c r="D8" s="32"/>
    </row>
    <row r="9" spans="1:4" ht="13.5">
      <c r="A9" s="32" t="s">
        <v>86</v>
      </c>
      <c r="B9" s="32"/>
      <c r="C9" s="32"/>
      <c r="D9" s="32"/>
    </row>
    <row r="10" spans="1:4" ht="13.5">
      <c r="A10" s="32" t="s">
        <v>87</v>
      </c>
      <c r="B10" s="32"/>
      <c r="C10" s="32"/>
      <c r="D10" s="32"/>
    </row>
    <row r="11" spans="1:4" ht="13.5">
      <c r="A11" s="32" t="s">
        <v>190</v>
      </c>
      <c r="B11" s="32"/>
      <c r="C11" s="32"/>
      <c r="D11" s="32"/>
    </row>
    <row r="12" spans="1:4" ht="13.5">
      <c r="A12" s="32"/>
      <c r="B12" s="32"/>
      <c r="C12" s="32"/>
      <c r="D12" s="32"/>
    </row>
    <row r="13" spans="1:4" ht="13.5">
      <c r="A13" s="33"/>
      <c r="B13" s="34" t="s">
        <v>45</v>
      </c>
      <c r="C13" s="35" t="s">
        <v>95</v>
      </c>
      <c r="D13" s="36" t="s">
        <v>46</v>
      </c>
    </row>
    <row r="14" spans="1:4" ht="13.5">
      <c r="A14" s="37" t="s">
        <v>47</v>
      </c>
      <c r="B14" s="37" t="s">
        <v>48</v>
      </c>
      <c r="C14" s="38" t="s">
        <v>171</v>
      </c>
      <c r="D14" s="39" t="s">
        <v>171</v>
      </c>
    </row>
    <row r="15" spans="1:4" ht="13.5">
      <c r="A15" s="40"/>
      <c r="B15" s="40"/>
      <c r="C15" s="41" t="s">
        <v>13</v>
      </c>
      <c r="D15" s="42" t="s">
        <v>10</v>
      </c>
    </row>
    <row r="16" spans="1:4" ht="13.5">
      <c r="A16" s="43" t="s">
        <v>49</v>
      </c>
      <c r="B16" s="43" t="s">
        <v>50</v>
      </c>
      <c r="C16" s="43">
        <v>1</v>
      </c>
      <c r="D16" s="44">
        <v>2</v>
      </c>
    </row>
    <row r="17" spans="1:4" ht="13.5">
      <c r="A17" s="45" t="s">
        <v>51</v>
      </c>
      <c r="B17" s="46"/>
      <c r="C17" s="46"/>
      <c r="D17" s="46"/>
    </row>
    <row r="18" spans="1:4" ht="13.5">
      <c r="A18" s="46"/>
      <c r="B18" s="46">
        <v>10</v>
      </c>
      <c r="C18" s="46"/>
      <c r="D18" s="46"/>
    </row>
    <row r="19" spans="1:4" ht="13.5">
      <c r="A19" s="46"/>
      <c r="B19" s="46">
        <v>20</v>
      </c>
      <c r="C19" s="46"/>
      <c r="D19" s="46"/>
    </row>
    <row r="20" spans="1:4" ht="13.5">
      <c r="A20" s="46"/>
      <c r="B20" s="46">
        <v>30</v>
      </c>
      <c r="C20" s="46"/>
      <c r="D20" s="46"/>
    </row>
    <row r="21" spans="1:4" ht="13.5">
      <c r="A21" s="46"/>
      <c r="B21" s="46">
        <v>40</v>
      </c>
      <c r="C21" s="46"/>
      <c r="D21" s="46"/>
    </row>
    <row r="22" spans="1:4" ht="13.5">
      <c r="A22" s="24" t="s">
        <v>52</v>
      </c>
      <c r="B22" s="46"/>
      <c r="C22" s="46"/>
      <c r="D22" s="46"/>
    </row>
    <row r="23" spans="1:4" ht="13.5">
      <c r="A23" s="46" t="s">
        <v>53</v>
      </c>
      <c r="B23" s="46">
        <v>50</v>
      </c>
      <c r="C23" s="49">
        <v>32.8</v>
      </c>
      <c r="D23" s="49">
        <v>16.8</v>
      </c>
    </row>
    <row r="24" spans="1:4" ht="13.5">
      <c r="A24" s="46" t="s">
        <v>54</v>
      </c>
      <c r="B24" s="46">
        <v>60</v>
      </c>
      <c r="C24" s="43"/>
      <c r="D24" s="43"/>
    </row>
    <row r="25" spans="1:4" ht="13.5">
      <c r="A25" s="46" t="s">
        <v>55</v>
      </c>
      <c r="B25" s="46">
        <v>70</v>
      </c>
      <c r="C25" s="50"/>
      <c r="D25" s="50"/>
    </row>
    <row r="26" spans="1:4" ht="13.5">
      <c r="A26" s="46" t="s">
        <v>56</v>
      </c>
      <c r="B26" s="46">
        <v>80</v>
      </c>
      <c r="C26" s="43"/>
      <c r="D26" s="43"/>
    </row>
    <row r="27" spans="1:4" ht="13.5">
      <c r="A27" s="46" t="s">
        <v>57</v>
      </c>
      <c r="B27" s="46">
        <v>90</v>
      </c>
      <c r="C27" s="43"/>
      <c r="D27" s="43"/>
    </row>
    <row r="28" spans="1:4" ht="13.5">
      <c r="A28" s="46" t="s">
        <v>58</v>
      </c>
      <c r="B28" s="46">
        <v>100</v>
      </c>
      <c r="C28" s="43"/>
      <c r="D28" s="43"/>
    </row>
    <row r="29" spans="1:4" ht="13.5">
      <c r="A29" s="46" t="s">
        <v>59</v>
      </c>
      <c r="B29" s="46">
        <v>101</v>
      </c>
      <c r="C29" s="43"/>
      <c r="D29" s="43"/>
    </row>
    <row r="30" spans="1:4" ht="13.5">
      <c r="A30" s="46" t="s">
        <v>60</v>
      </c>
      <c r="B30" s="46">
        <v>110</v>
      </c>
      <c r="C30" s="43"/>
      <c r="D30" s="43"/>
    </row>
    <row r="31" spans="1:4" ht="13.5">
      <c r="A31" s="46" t="s">
        <v>61</v>
      </c>
      <c r="B31" s="46">
        <v>120</v>
      </c>
      <c r="C31" s="43"/>
      <c r="D31" s="43"/>
    </row>
    <row r="32" spans="1:4" ht="13.5">
      <c r="A32" s="46" t="s">
        <v>62</v>
      </c>
      <c r="B32" s="46">
        <v>130</v>
      </c>
      <c r="C32" s="49"/>
      <c r="D32" s="49"/>
    </row>
    <row r="33" spans="1:4" ht="13.5">
      <c r="A33" s="46" t="s">
        <v>63</v>
      </c>
      <c r="B33" s="46"/>
      <c r="C33" s="43"/>
      <c r="D33" s="43"/>
    </row>
    <row r="34" spans="1:4" ht="13.5">
      <c r="A34" s="46" t="s">
        <v>191</v>
      </c>
      <c r="B34" s="46">
        <v>131</v>
      </c>
      <c r="C34" s="43"/>
      <c r="D34" s="48">
        <v>659</v>
      </c>
    </row>
    <row r="35" spans="1:4" ht="13.5">
      <c r="A35" s="46" t="s">
        <v>65</v>
      </c>
      <c r="B35" s="46"/>
      <c r="C35" s="50"/>
      <c r="D35" s="49">
        <v>6.4</v>
      </c>
    </row>
    <row r="36" spans="1:4" ht="13.5">
      <c r="A36" s="46" t="s">
        <v>88</v>
      </c>
      <c r="B36" s="46"/>
      <c r="C36" s="50">
        <v>80.1</v>
      </c>
      <c r="D36" s="49">
        <v>145.3</v>
      </c>
    </row>
    <row r="37" spans="1:4" ht="13.5">
      <c r="A37" s="46" t="s">
        <v>66</v>
      </c>
      <c r="B37" s="46">
        <v>140</v>
      </c>
      <c r="C37" s="43"/>
      <c r="D37" s="43"/>
    </row>
    <row r="38" spans="1:4" ht="13.5">
      <c r="A38" s="46" t="s">
        <v>90</v>
      </c>
      <c r="B38" s="46"/>
      <c r="C38" s="43">
        <v>40.8</v>
      </c>
      <c r="D38" s="43">
        <v>34.8</v>
      </c>
    </row>
    <row r="39" spans="1:4" ht="13.5">
      <c r="A39" s="46" t="s">
        <v>68</v>
      </c>
      <c r="B39" s="46">
        <v>150</v>
      </c>
      <c r="C39" s="43"/>
      <c r="D39" s="43"/>
    </row>
    <row r="40" spans="1:4" ht="13.5">
      <c r="A40" s="46" t="s">
        <v>89</v>
      </c>
      <c r="B40" s="46"/>
      <c r="C40" s="48">
        <v>72.4</v>
      </c>
      <c r="D40" s="48">
        <v>10.2</v>
      </c>
    </row>
    <row r="41" spans="1:4" ht="13.5">
      <c r="A41" s="24" t="s">
        <v>69</v>
      </c>
      <c r="B41" s="46">
        <v>160</v>
      </c>
      <c r="C41" s="49">
        <f>SUM(C22:C40)</f>
        <v>226.1</v>
      </c>
      <c r="D41" s="49">
        <f>SUM(D23:D40)</f>
        <v>872.5</v>
      </c>
    </row>
    <row r="42" spans="1:4" ht="13.5">
      <c r="A42" s="46" t="s">
        <v>70</v>
      </c>
      <c r="B42" s="46">
        <v>170</v>
      </c>
      <c r="C42" s="48"/>
      <c r="D42" s="48"/>
    </row>
    <row r="43" spans="1:4" ht="13.5">
      <c r="A43" s="24" t="s">
        <v>71</v>
      </c>
      <c r="B43" s="46">
        <v>180</v>
      </c>
      <c r="C43" s="49">
        <f>C41</f>
        <v>226.1</v>
      </c>
      <c r="D43" s="49">
        <f>D41</f>
        <v>872.5</v>
      </c>
    </row>
    <row r="44" spans="1:4" ht="13.5">
      <c r="A44" s="46" t="s">
        <v>72</v>
      </c>
      <c r="B44" s="46">
        <v>190</v>
      </c>
      <c r="C44" s="43"/>
      <c r="D44" s="46"/>
    </row>
    <row r="45" spans="1:4" ht="13.5">
      <c r="A45" s="46" t="s">
        <v>73</v>
      </c>
      <c r="B45" s="46">
        <v>220</v>
      </c>
      <c r="C45" s="49">
        <v>117.9</v>
      </c>
      <c r="D45" s="49">
        <v>141.5</v>
      </c>
    </row>
    <row r="46" spans="1:4" ht="13.5">
      <c r="A46" s="46" t="s">
        <v>74</v>
      </c>
      <c r="B46" s="46"/>
      <c r="C46" s="49">
        <f>C45-C43</f>
        <v>-108.19999999999999</v>
      </c>
      <c r="D46" s="49">
        <f>D45-D41</f>
        <v>-731</v>
      </c>
    </row>
    <row r="48" spans="1:4" ht="13.5">
      <c r="A48" s="32" t="s">
        <v>29</v>
      </c>
      <c r="B48" s="32"/>
      <c r="C48" s="32"/>
      <c r="D48" s="32" t="s">
        <v>75</v>
      </c>
    </row>
    <row r="50" spans="1:4" ht="13.5">
      <c r="A50" s="32" t="s">
        <v>12</v>
      </c>
      <c r="B50" s="32"/>
      <c r="C50" s="32"/>
      <c r="D50" s="32" t="s">
        <v>76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22.75390625" style="0" customWidth="1"/>
    <col min="2" max="2" width="12.625" style="0" customWidth="1"/>
    <col min="3" max="3" width="13.00390625" style="0" customWidth="1"/>
    <col min="4" max="4" width="12.75390625" style="0" customWidth="1"/>
    <col min="5" max="5" width="11.75390625" style="0" customWidth="1"/>
    <col min="6" max="6" width="11.375" style="0" customWidth="1"/>
    <col min="7" max="7" width="13.00390625" style="0" customWidth="1"/>
    <col min="9" max="9" width="10.25390625" style="0" bestFit="1" customWidth="1"/>
  </cols>
  <sheetData>
    <row r="2" ht="12.75">
      <c r="A2" s="96" t="s">
        <v>169</v>
      </c>
    </row>
    <row r="5" spans="1:7" ht="12.75">
      <c r="A5" s="97"/>
      <c r="B5" s="97"/>
      <c r="C5" s="97"/>
      <c r="D5" s="97"/>
      <c r="E5" s="97"/>
      <c r="F5" s="97"/>
      <c r="G5" s="98"/>
    </row>
    <row r="6" spans="1:7" ht="12.75">
      <c r="A6" s="99" t="s">
        <v>152</v>
      </c>
      <c r="B6" s="99" t="s">
        <v>153</v>
      </c>
      <c r="C6" s="99" t="s">
        <v>154</v>
      </c>
      <c r="D6" s="99" t="s">
        <v>155</v>
      </c>
      <c r="E6" s="99" t="s">
        <v>156</v>
      </c>
      <c r="F6" s="99" t="s">
        <v>157</v>
      </c>
      <c r="G6" s="100" t="s">
        <v>158</v>
      </c>
    </row>
    <row r="7" spans="1:7" ht="12.75">
      <c r="A7" s="101"/>
      <c r="B7" s="101"/>
      <c r="C7" s="101"/>
      <c r="D7" s="101"/>
      <c r="E7" s="101"/>
      <c r="F7" s="101" t="s">
        <v>159</v>
      </c>
      <c r="G7" s="102"/>
    </row>
    <row r="8" spans="1:7" ht="12.75">
      <c r="A8" s="82"/>
      <c r="B8" s="103"/>
      <c r="C8" s="82"/>
      <c r="D8" s="82"/>
      <c r="E8" s="82"/>
      <c r="F8" s="82"/>
      <c r="G8" s="82"/>
    </row>
    <row r="9" spans="1:7" ht="12.75">
      <c r="A9" s="82" t="s">
        <v>160</v>
      </c>
      <c r="B9" s="104">
        <f>SUM(C9:F9)</f>
        <v>4513.3</v>
      </c>
      <c r="C9" s="104">
        <f>'[5]1 квартал-вода'!$C$109</f>
        <v>2213.8</v>
      </c>
      <c r="D9" s="105">
        <f>'[6]1 квартал'!$D$48</f>
        <v>416.8</v>
      </c>
      <c r="E9" s="105">
        <f>'[7]1 квартал'!$D$42</f>
        <v>1475.5</v>
      </c>
      <c r="F9" s="105">
        <f>'[8]1 квартал'!$D$43</f>
        <v>407.2</v>
      </c>
      <c r="G9" s="106"/>
    </row>
    <row r="10" spans="1:7" ht="12.75">
      <c r="A10" s="82"/>
      <c r="B10" s="105"/>
      <c r="C10" s="104"/>
      <c r="D10" s="105"/>
      <c r="E10" s="105"/>
      <c r="F10" s="105"/>
      <c r="G10" s="106"/>
    </row>
    <row r="11" spans="1:7" ht="12.75">
      <c r="A11" s="82" t="s">
        <v>161</v>
      </c>
      <c r="B11" s="105">
        <f>SUM(C11:F11)</f>
        <v>4646.6</v>
      </c>
      <c r="C11" s="104">
        <f>'[5]1 квартал-вода'!$C$105</f>
        <v>2704.2</v>
      </c>
      <c r="D11" s="105">
        <f>'[6]1 квартал'!$D$46</f>
        <v>568.8</v>
      </c>
      <c r="E11" s="105">
        <f>'[7]1 квартал'!$D$40</f>
        <v>945.5999999999999</v>
      </c>
      <c r="F11" s="105">
        <f>'[8]1 квартал'!$D$41</f>
        <v>427.99999999999994</v>
      </c>
      <c r="G11" s="106"/>
    </row>
    <row r="12" spans="1:7" ht="12.75">
      <c r="A12" s="82"/>
      <c r="B12" s="105"/>
      <c r="C12" s="104"/>
      <c r="D12" s="105"/>
      <c r="E12" s="105"/>
      <c r="F12" s="105"/>
      <c r="G12" s="106"/>
    </row>
    <row r="13" spans="1:7" ht="12.75">
      <c r="A13" s="82" t="s">
        <v>162</v>
      </c>
      <c r="B13" s="105">
        <f>SUM(C13:F13)</f>
        <v>-133.2999999999995</v>
      </c>
      <c r="C13" s="104">
        <f>C9-C11</f>
        <v>-490.39999999999964</v>
      </c>
      <c r="D13" s="105">
        <f>D9-D11</f>
        <v>-151.99999999999994</v>
      </c>
      <c r="E13" s="105">
        <f>E9-E11</f>
        <v>529.9000000000001</v>
      </c>
      <c r="F13" s="105">
        <f>F9-F11</f>
        <v>-20.799999999999955</v>
      </c>
      <c r="G13" s="106"/>
    </row>
    <row r="14" spans="1:7" ht="12.75">
      <c r="A14" s="82"/>
      <c r="B14" s="106"/>
      <c r="C14" s="106"/>
      <c r="D14" s="106"/>
      <c r="E14" s="106"/>
      <c r="F14" s="106"/>
      <c r="G14" s="106"/>
    </row>
    <row r="15" spans="1:7" ht="12.75">
      <c r="A15" s="82" t="s">
        <v>115</v>
      </c>
      <c r="B15" s="105">
        <f>G15</f>
        <v>872.5</v>
      </c>
      <c r="C15" s="105"/>
      <c r="D15" s="105"/>
      <c r="E15" s="105"/>
      <c r="F15" s="105"/>
      <c r="G15" s="105">
        <f>'[9]1 квартал'!$D$43</f>
        <v>872.5</v>
      </c>
    </row>
    <row r="16" spans="1:7" ht="12.75">
      <c r="A16" s="82"/>
      <c r="B16" s="105"/>
      <c r="C16" s="105"/>
      <c r="D16" s="105"/>
      <c r="E16" s="105"/>
      <c r="F16" s="105"/>
      <c r="G16" s="105"/>
    </row>
    <row r="17" spans="1:7" ht="12.75">
      <c r="A17" s="82" t="s">
        <v>163</v>
      </c>
      <c r="B17" s="105">
        <f>G17</f>
        <v>141.5</v>
      </c>
      <c r="C17" s="105"/>
      <c r="D17" s="105"/>
      <c r="E17" s="105"/>
      <c r="F17" s="105"/>
      <c r="G17" s="105">
        <f>'[9]1 квартал'!$D$45</f>
        <v>141.5</v>
      </c>
    </row>
    <row r="18" spans="1:7" ht="12.75">
      <c r="A18" s="82"/>
      <c r="B18" s="105"/>
      <c r="C18" s="105"/>
      <c r="D18" s="105"/>
      <c r="E18" s="105"/>
      <c r="F18" s="105"/>
      <c r="G18" s="105"/>
    </row>
    <row r="19" spans="1:7" ht="12.75">
      <c r="A19" s="82" t="s">
        <v>162</v>
      </c>
      <c r="B19" s="105">
        <f>B17-B15</f>
        <v>-731</v>
      </c>
      <c r="C19" s="105"/>
      <c r="D19" s="105"/>
      <c r="E19" s="105"/>
      <c r="F19" s="105"/>
      <c r="G19" s="105">
        <f>G17-G15</f>
        <v>-731</v>
      </c>
    </row>
    <row r="20" spans="1:7" ht="12.75">
      <c r="A20" s="98" t="s">
        <v>164</v>
      </c>
      <c r="B20" s="107"/>
      <c r="C20" s="107"/>
      <c r="D20" s="107"/>
      <c r="E20" s="107"/>
      <c r="F20" s="107"/>
      <c r="G20" s="107"/>
    </row>
    <row r="21" spans="1:7" ht="12.75">
      <c r="A21" s="102" t="s">
        <v>165</v>
      </c>
      <c r="B21" s="108">
        <f>SUM(C21:G21)</f>
        <v>-864.2999999999995</v>
      </c>
      <c r="C21" s="109">
        <f>C13</f>
        <v>-490.39999999999964</v>
      </c>
      <c r="D21" s="109">
        <f>D13</f>
        <v>-151.99999999999994</v>
      </c>
      <c r="E21" s="109">
        <f>E13</f>
        <v>529.9000000000001</v>
      </c>
      <c r="F21" s="109">
        <f>F13</f>
        <v>-20.799999999999955</v>
      </c>
      <c r="G21" s="109">
        <f>G19</f>
        <v>-731</v>
      </c>
    </row>
    <row r="22" spans="1:7" ht="12.75">
      <c r="A22" s="110"/>
      <c r="B22" s="111"/>
      <c r="C22" s="111"/>
      <c r="D22" s="111"/>
      <c r="E22" s="111"/>
      <c r="F22" s="111"/>
      <c r="G22" s="111"/>
    </row>
    <row r="23" spans="2:7" ht="12.75">
      <c r="B23" s="112" t="s">
        <v>166</v>
      </c>
      <c r="C23" s="112"/>
      <c r="D23" s="112"/>
      <c r="E23" s="112" t="s">
        <v>75</v>
      </c>
      <c r="F23" s="112"/>
      <c r="G23" s="112"/>
    </row>
    <row r="25" spans="2:5" ht="12.75">
      <c r="B25" t="s">
        <v>12</v>
      </c>
      <c r="E25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2012-07-27T07:41:56Z</dcterms:created>
  <dcterms:modified xsi:type="dcterms:W3CDTF">2013-04-20T07:16:44Z</dcterms:modified>
  <cp:category/>
  <cp:version/>
  <cp:contentType/>
  <cp:contentStatus/>
</cp:coreProperties>
</file>